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sta\Documents\_dotace_akce_2019\strecha_kaple\vr2\"/>
    </mc:Choice>
  </mc:AlternateContent>
  <xr:revisionPtr revIDLastSave="0" documentId="13_ncr:1_{4A7CCE77-33B6-4338-BCCB-3BB7C238F830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Rekapitulace!$G$16</definedName>
    <definedName name="Dodavka0">Položky!#REF!</definedName>
    <definedName name="HSV">Rekapitulace!$E$16</definedName>
    <definedName name="HSV0">Položky!#REF!</definedName>
    <definedName name="HZS">Rekapitulace!$I$16</definedName>
    <definedName name="HZS0">Položky!#REF!</definedName>
    <definedName name="JKSO">'Krycí list'!$G$2</definedName>
    <definedName name="MJ">'Krycí list'!$G$5</definedName>
    <definedName name="Mont">Rekapitulace!$H$16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Položky!$A$1:$G$112</definedName>
    <definedName name="_xlnm.Print_Area" localSheetId="1">Rekapitulace!$A$1:$I$26</definedName>
    <definedName name="PocetMJ">'Krycí list'!$G$6</definedName>
    <definedName name="Poznamka">'Krycí list'!$B$37</definedName>
    <definedName name="Projektant">'Krycí list'!$C$8</definedName>
    <definedName name="PSV">Rekapitulace!$F$16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Rekapitulace!$H$25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BE111" i="3"/>
  <c r="BD111" i="3"/>
  <c r="BC111" i="3"/>
  <c r="BB111" i="3"/>
  <c r="G111" i="3"/>
  <c r="BA111" i="3" s="1"/>
  <c r="BE110" i="3"/>
  <c r="BD110" i="3"/>
  <c r="BC110" i="3"/>
  <c r="BB110" i="3"/>
  <c r="G110" i="3"/>
  <c r="BA110" i="3" s="1"/>
  <c r="BE109" i="3"/>
  <c r="BD109" i="3"/>
  <c r="BC109" i="3"/>
  <c r="BB109" i="3"/>
  <c r="G109" i="3"/>
  <c r="BA109" i="3" s="1"/>
  <c r="BE108" i="3"/>
  <c r="BD108" i="3"/>
  <c r="BC108" i="3"/>
  <c r="BB108" i="3"/>
  <c r="G108" i="3"/>
  <c r="BA108" i="3" s="1"/>
  <c r="BE107" i="3"/>
  <c r="BD107" i="3"/>
  <c r="BC107" i="3"/>
  <c r="BB107" i="3"/>
  <c r="G107" i="3"/>
  <c r="BA107" i="3" s="1"/>
  <c r="BE106" i="3"/>
  <c r="BD106" i="3"/>
  <c r="BC106" i="3"/>
  <c r="BB106" i="3"/>
  <c r="G106" i="3"/>
  <c r="BA106" i="3" s="1"/>
  <c r="BE105" i="3"/>
  <c r="BD105" i="3"/>
  <c r="BC105" i="3"/>
  <c r="BB105" i="3"/>
  <c r="G105" i="3"/>
  <c r="BA105" i="3" s="1"/>
  <c r="BE104" i="3"/>
  <c r="BD104" i="3"/>
  <c r="BC104" i="3"/>
  <c r="BB104" i="3"/>
  <c r="G104" i="3"/>
  <c r="BA104" i="3" s="1"/>
  <c r="BE103" i="3"/>
  <c r="BD103" i="3"/>
  <c r="BC103" i="3"/>
  <c r="BB103" i="3"/>
  <c r="G103" i="3"/>
  <c r="BA103" i="3" s="1"/>
  <c r="BE102" i="3"/>
  <c r="BD102" i="3"/>
  <c r="BC102" i="3"/>
  <c r="BB102" i="3"/>
  <c r="G102" i="3"/>
  <c r="BA102" i="3" s="1"/>
  <c r="B15" i="2"/>
  <c r="A15" i="2"/>
  <c r="C112" i="3"/>
  <c r="BE98" i="3"/>
  <c r="BE100" i="3" s="1"/>
  <c r="I14" i="2" s="1"/>
  <c r="BC98" i="3"/>
  <c r="BC100" i="3" s="1"/>
  <c r="G14" i="2" s="1"/>
  <c r="BB98" i="3"/>
  <c r="BB100" i="3" s="1"/>
  <c r="F14" i="2" s="1"/>
  <c r="BA98" i="3"/>
  <c r="G98" i="3"/>
  <c r="BD98" i="3" s="1"/>
  <c r="BD100" i="3" s="1"/>
  <c r="H14" i="2" s="1"/>
  <c r="B14" i="2"/>
  <c r="A14" i="2"/>
  <c r="BA100" i="3"/>
  <c r="E14" i="2" s="1"/>
  <c r="C100" i="3"/>
  <c r="BE95" i="3"/>
  <c r="BD95" i="3"/>
  <c r="BC95" i="3"/>
  <c r="BA95" i="3"/>
  <c r="G95" i="3"/>
  <c r="BB95" i="3" s="1"/>
  <c r="BE94" i="3"/>
  <c r="BE96" i="3" s="1"/>
  <c r="I13" i="2" s="1"/>
  <c r="BD94" i="3"/>
  <c r="BC94" i="3"/>
  <c r="BA94" i="3"/>
  <c r="BA96" i="3" s="1"/>
  <c r="E13" i="2" s="1"/>
  <c r="G94" i="3"/>
  <c r="B13" i="2"/>
  <c r="A13" i="2"/>
  <c r="C96" i="3"/>
  <c r="BD91" i="3"/>
  <c r="BC91" i="3"/>
  <c r="BB91" i="3"/>
  <c r="BA91" i="3"/>
  <c r="G91" i="3"/>
  <c r="BE91" i="3" s="1"/>
  <c r="BE90" i="3"/>
  <c r="BD90" i="3"/>
  <c r="BC90" i="3"/>
  <c r="BA90" i="3"/>
  <c r="G90" i="3"/>
  <c r="BB90" i="3" s="1"/>
  <c r="BE89" i="3"/>
  <c r="BD89" i="3"/>
  <c r="BC89" i="3"/>
  <c r="BA89" i="3"/>
  <c r="G89" i="3"/>
  <c r="BB89" i="3" s="1"/>
  <c r="BE88" i="3"/>
  <c r="BD88" i="3"/>
  <c r="BC88" i="3"/>
  <c r="BA88" i="3"/>
  <c r="G88" i="3"/>
  <c r="BB88" i="3" s="1"/>
  <c r="BE87" i="3"/>
  <c r="BD87" i="3"/>
  <c r="BC87" i="3"/>
  <c r="BA87" i="3"/>
  <c r="G87" i="3"/>
  <c r="BB87" i="3" s="1"/>
  <c r="BE86" i="3"/>
  <c r="BD86" i="3"/>
  <c r="BC86" i="3"/>
  <c r="BA86" i="3"/>
  <c r="G86" i="3"/>
  <c r="BB86" i="3" s="1"/>
  <c r="BE85" i="3"/>
  <c r="BD85" i="3"/>
  <c r="BC85" i="3"/>
  <c r="BA85" i="3"/>
  <c r="G85" i="3"/>
  <c r="BB85" i="3" s="1"/>
  <c r="BE84" i="3"/>
  <c r="BD84" i="3"/>
  <c r="BC84" i="3"/>
  <c r="BA84" i="3"/>
  <c r="G84" i="3"/>
  <c r="BB84" i="3" s="1"/>
  <c r="BE83" i="3"/>
  <c r="BD83" i="3"/>
  <c r="BC83" i="3"/>
  <c r="BA83" i="3"/>
  <c r="G83" i="3"/>
  <c r="B12" i="2"/>
  <c r="A12" i="2"/>
  <c r="C92" i="3"/>
  <c r="BD80" i="3"/>
  <c r="BC80" i="3"/>
  <c r="BB80" i="3"/>
  <c r="BA80" i="3"/>
  <c r="G80" i="3"/>
  <c r="BE80" i="3" s="1"/>
  <c r="BE79" i="3"/>
  <c r="BD79" i="3"/>
  <c r="BC79" i="3"/>
  <c r="BA79" i="3"/>
  <c r="G79" i="3"/>
  <c r="BB79" i="3" s="1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3" i="3"/>
  <c r="BD73" i="3"/>
  <c r="BC73" i="3"/>
  <c r="BA73" i="3"/>
  <c r="G73" i="3"/>
  <c r="BB73" i="3" s="1"/>
  <c r="BE71" i="3"/>
  <c r="BD71" i="3"/>
  <c r="BC71" i="3"/>
  <c r="BA71" i="3"/>
  <c r="G71" i="3"/>
  <c r="BB71" i="3" s="1"/>
  <c r="BE70" i="3"/>
  <c r="BD70" i="3"/>
  <c r="BC70" i="3"/>
  <c r="BB70" i="3"/>
  <c r="BA70" i="3"/>
  <c r="G70" i="3"/>
  <c r="BE69" i="3"/>
  <c r="BD69" i="3"/>
  <c r="BC69" i="3"/>
  <c r="BA69" i="3"/>
  <c r="G69" i="3"/>
  <c r="BB69" i="3" s="1"/>
  <c r="BE68" i="3"/>
  <c r="BD68" i="3"/>
  <c r="BC68" i="3"/>
  <c r="BA68" i="3"/>
  <c r="G68" i="3"/>
  <c r="BB68" i="3" s="1"/>
  <c r="BE67" i="3"/>
  <c r="BD67" i="3"/>
  <c r="BC67" i="3"/>
  <c r="BA67" i="3"/>
  <c r="G67" i="3"/>
  <c r="BB67" i="3" s="1"/>
  <c r="BE66" i="3"/>
  <c r="BD66" i="3"/>
  <c r="BC66" i="3"/>
  <c r="BB66" i="3"/>
  <c r="BA66" i="3"/>
  <c r="G66" i="3"/>
  <c r="BE65" i="3"/>
  <c r="BD65" i="3"/>
  <c r="BC65" i="3"/>
  <c r="BA65" i="3"/>
  <c r="G65" i="3"/>
  <c r="BB65" i="3" s="1"/>
  <c r="BE64" i="3"/>
  <c r="BD64" i="3"/>
  <c r="BC64" i="3"/>
  <c r="BA64" i="3"/>
  <c r="G64" i="3"/>
  <c r="BB64" i="3" s="1"/>
  <c r="BE63" i="3"/>
  <c r="BD63" i="3"/>
  <c r="BC63" i="3"/>
  <c r="BA63" i="3"/>
  <c r="G63" i="3"/>
  <c r="BB63" i="3" s="1"/>
  <c r="BE62" i="3"/>
  <c r="BD62" i="3"/>
  <c r="BC62" i="3"/>
  <c r="BA62" i="3"/>
  <c r="G62" i="3"/>
  <c r="BB62" i="3" s="1"/>
  <c r="BE61" i="3"/>
  <c r="BD61" i="3"/>
  <c r="BC61" i="3"/>
  <c r="BA61" i="3"/>
  <c r="G61" i="3"/>
  <c r="BB61" i="3" s="1"/>
  <c r="BE60" i="3"/>
  <c r="BD60" i="3"/>
  <c r="BC60" i="3"/>
  <c r="BA60" i="3"/>
  <c r="G60" i="3"/>
  <c r="BB60" i="3" s="1"/>
  <c r="BE59" i="3"/>
  <c r="BD59" i="3"/>
  <c r="BC59" i="3"/>
  <c r="BA59" i="3"/>
  <c r="G59" i="3"/>
  <c r="BB59" i="3" s="1"/>
  <c r="BE58" i="3"/>
  <c r="BD58" i="3"/>
  <c r="BC58" i="3"/>
  <c r="BA58" i="3"/>
  <c r="G58" i="3"/>
  <c r="BB58" i="3" s="1"/>
  <c r="BE57" i="3"/>
  <c r="BD57" i="3"/>
  <c r="BC57" i="3"/>
  <c r="BA57" i="3"/>
  <c r="G57" i="3"/>
  <c r="BB57" i="3" s="1"/>
  <c r="BE56" i="3"/>
  <c r="BD56" i="3"/>
  <c r="BC56" i="3"/>
  <c r="BA56" i="3"/>
  <c r="G56" i="3"/>
  <c r="BB56" i="3" s="1"/>
  <c r="BE55" i="3"/>
  <c r="BD55" i="3"/>
  <c r="BC55" i="3"/>
  <c r="BA55" i="3"/>
  <c r="G55" i="3"/>
  <c r="BB55" i="3" s="1"/>
  <c r="BE54" i="3"/>
  <c r="BD54" i="3"/>
  <c r="BC54" i="3"/>
  <c r="BA54" i="3"/>
  <c r="G54" i="3"/>
  <c r="BB54" i="3" s="1"/>
  <c r="B11" i="2"/>
  <c r="A11" i="2"/>
  <c r="C81" i="3"/>
  <c r="BD51" i="3"/>
  <c r="BC51" i="3"/>
  <c r="BB51" i="3"/>
  <c r="BA51" i="3"/>
  <c r="G51" i="3"/>
  <c r="BE51" i="3" s="1"/>
  <c r="BE50" i="3"/>
  <c r="BD50" i="3"/>
  <c r="BC50" i="3"/>
  <c r="BA50" i="3"/>
  <c r="G50" i="3"/>
  <c r="BB50" i="3" s="1"/>
  <c r="BE49" i="3"/>
  <c r="BD49" i="3"/>
  <c r="BC49" i="3"/>
  <c r="BB49" i="3"/>
  <c r="BA49" i="3"/>
  <c r="G49" i="3"/>
  <c r="BE48" i="3"/>
  <c r="BD48" i="3"/>
  <c r="BC48" i="3"/>
  <c r="BA48" i="3"/>
  <c r="G48" i="3"/>
  <c r="BB48" i="3" s="1"/>
  <c r="BE47" i="3"/>
  <c r="BD47" i="3"/>
  <c r="BC47" i="3"/>
  <c r="BA47" i="3"/>
  <c r="G47" i="3"/>
  <c r="BB47" i="3" s="1"/>
  <c r="BE46" i="3"/>
  <c r="BD46" i="3"/>
  <c r="BC46" i="3"/>
  <c r="BA46" i="3"/>
  <c r="G46" i="3"/>
  <c r="BB46" i="3" s="1"/>
  <c r="BE45" i="3"/>
  <c r="BD45" i="3"/>
  <c r="BC45" i="3"/>
  <c r="BA45" i="3"/>
  <c r="G45" i="3"/>
  <c r="BB45" i="3" s="1"/>
  <c r="BE44" i="3"/>
  <c r="BD44" i="3"/>
  <c r="BC44" i="3"/>
  <c r="BA44" i="3"/>
  <c r="G44" i="3"/>
  <c r="BB44" i="3" s="1"/>
  <c r="BE43" i="3"/>
  <c r="BD43" i="3"/>
  <c r="BC43" i="3"/>
  <c r="BA43" i="3"/>
  <c r="G43" i="3"/>
  <c r="BB43" i="3" s="1"/>
  <c r="BE42" i="3"/>
  <c r="BD42" i="3"/>
  <c r="BC42" i="3"/>
  <c r="BA42" i="3"/>
  <c r="G42" i="3"/>
  <c r="BB42" i="3" s="1"/>
  <c r="BE41" i="3"/>
  <c r="BD41" i="3"/>
  <c r="BC41" i="3"/>
  <c r="BA41" i="3"/>
  <c r="G41" i="3"/>
  <c r="BB41" i="3" s="1"/>
  <c r="BE40" i="3"/>
  <c r="BD40" i="3"/>
  <c r="BC40" i="3"/>
  <c r="BA40" i="3"/>
  <c r="G40" i="3"/>
  <c r="BB40" i="3" s="1"/>
  <c r="BE39" i="3"/>
  <c r="BD39" i="3"/>
  <c r="BC39" i="3"/>
  <c r="BA39" i="3"/>
  <c r="G39" i="3"/>
  <c r="BB39" i="3" s="1"/>
  <c r="BE38" i="3"/>
  <c r="BD38" i="3"/>
  <c r="BC38" i="3"/>
  <c r="BA38" i="3"/>
  <c r="G38" i="3"/>
  <c r="BB38" i="3" s="1"/>
  <c r="BE36" i="3"/>
  <c r="BD36" i="3"/>
  <c r="BC36" i="3"/>
  <c r="BA36" i="3"/>
  <c r="G36" i="3"/>
  <c r="BB36" i="3" s="1"/>
  <c r="BE35" i="3"/>
  <c r="BD35" i="3"/>
  <c r="BC35" i="3"/>
  <c r="BA35" i="3"/>
  <c r="G35" i="3"/>
  <c r="BB35" i="3" s="1"/>
  <c r="BE34" i="3"/>
  <c r="BD34" i="3"/>
  <c r="BC34" i="3"/>
  <c r="BA34" i="3"/>
  <c r="G34" i="3"/>
  <c r="BB34" i="3" s="1"/>
  <c r="BE33" i="3"/>
  <c r="BD33" i="3"/>
  <c r="BC33" i="3"/>
  <c r="BA33" i="3"/>
  <c r="G33" i="3"/>
  <c r="BB33" i="3" s="1"/>
  <c r="BE32" i="3"/>
  <c r="BD32" i="3"/>
  <c r="BC32" i="3"/>
  <c r="BA32" i="3"/>
  <c r="G32" i="3"/>
  <c r="BB32" i="3" s="1"/>
  <c r="BE31" i="3"/>
  <c r="BD31" i="3"/>
  <c r="BC31" i="3"/>
  <c r="BA31" i="3"/>
  <c r="G31" i="3"/>
  <c r="BB31" i="3" s="1"/>
  <c r="BE30" i="3"/>
  <c r="BD30" i="3"/>
  <c r="BC30" i="3"/>
  <c r="BA30" i="3"/>
  <c r="G30" i="3"/>
  <c r="BB30" i="3" s="1"/>
  <c r="B10" i="2"/>
  <c r="A10" i="2"/>
  <c r="C52" i="3"/>
  <c r="BE27" i="3"/>
  <c r="BE28" i="3" s="1"/>
  <c r="I9" i="2" s="1"/>
  <c r="BD27" i="3"/>
  <c r="BC27" i="3"/>
  <c r="BC28" i="3" s="1"/>
  <c r="G9" i="2" s="1"/>
  <c r="BB27" i="3"/>
  <c r="BB28" i="3" s="1"/>
  <c r="F9" i="2" s="1"/>
  <c r="G27" i="3"/>
  <c r="G28" i="3" s="1"/>
  <c r="B9" i="2"/>
  <c r="A9" i="2"/>
  <c r="BD28" i="3"/>
  <c r="H9" i="2" s="1"/>
  <c r="C28" i="3"/>
  <c r="BE23" i="3"/>
  <c r="BE25" i="3" s="1"/>
  <c r="I8" i="2" s="1"/>
  <c r="BD23" i="3"/>
  <c r="BD25" i="3" s="1"/>
  <c r="H8" i="2" s="1"/>
  <c r="BC23" i="3"/>
  <c r="BC25" i="3" s="1"/>
  <c r="G8" i="2" s="1"/>
  <c r="BB23" i="3"/>
  <c r="BB25" i="3" s="1"/>
  <c r="F8" i="2" s="1"/>
  <c r="G23" i="3"/>
  <c r="BA23" i="3" s="1"/>
  <c r="BA25" i="3" s="1"/>
  <c r="E8" i="2" s="1"/>
  <c r="B8" i="2"/>
  <c r="A8" i="2"/>
  <c r="C25" i="3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5" i="3"/>
  <c r="BD15" i="3"/>
  <c r="BC15" i="3"/>
  <c r="BB15" i="3"/>
  <c r="G15" i="3"/>
  <c r="BA15" i="3" s="1"/>
  <c r="BE14" i="3"/>
  <c r="BD14" i="3"/>
  <c r="BC14" i="3"/>
  <c r="BB14" i="3"/>
  <c r="BA14" i="3"/>
  <c r="G14" i="3"/>
  <c r="BE13" i="3"/>
  <c r="BD13" i="3"/>
  <c r="BC13" i="3"/>
  <c r="BB13" i="3"/>
  <c r="G13" i="3"/>
  <c r="BA13" i="3" s="1"/>
  <c r="BE12" i="3"/>
  <c r="BD12" i="3"/>
  <c r="BC12" i="3"/>
  <c r="BB12" i="3"/>
  <c r="G12" i="3"/>
  <c r="BA12" i="3" s="1"/>
  <c r="BE11" i="3"/>
  <c r="BD11" i="3"/>
  <c r="BC11" i="3"/>
  <c r="BB11" i="3"/>
  <c r="G11" i="3"/>
  <c r="BA11" i="3" s="1"/>
  <c r="BE10" i="3"/>
  <c r="BD10" i="3"/>
  <c r="BC10" i="3"/>
  <c r="BB10" i="3"/>
  <c r="BB21" i="3" s="1"/>
  <c r="F7" i="2" s="1"/>
  <c r="G10" i="3"/>
  <c r="BA10" i="3" s="1"/>
  <c r="BE9" i="3"/>
  <c r="BD9" i="3"/>
  <c r="BC9" i="3"/>
  <c r="BB9" i="3"/>
  <c r="G9" i="3"/>
  <c r="BA9" i="3" s="1"/>
  <c r="BE8" i="3"/>
  <c r="BD8" i="3"/>
  <c r="BC8" i="3"/>
  <c r="BB8" i="3"/>
  <c r="G8" i="3"/>
  <c r="B7" i="2"/>
  <c r="A7" i="2"/>
  <c r="C21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G112" i="3" l="1"/>
  <c r="G100" i="3"/>
  <c r="BD96" i="3"/>
  <c r="H13" i="2" s="1"/>
  <c r="BC92" i="3"/>
  <c r="G12" i="2" s="1"/>
  <c r="BD81" i="3"/>
  <c r="H11" i="2" s="1"/>
  <c r="G25" i="3"/>
  <c r="G21" i="3"/>
  <c r="BE21" i="3"/>
  <c r="I7" i="2" s="1"/>
  <c r="BD52" i="3"/>
  <c r="H10" i="2" s="1"/>
  <c r="BC81" i="3"/>
  <c r="G11" i="2" s="1"/>
  <c r="BB81" i="3"/>
  <c r="F11" i="2" s="1"/>
  <c r="BE112" i="3"/>
  <c r="I15" i="2" s="1"/>
  <c r="BD112" i="3"/>
  <c r="H15" i="2" s="1"/>
  <c r="BC21" i="3"/>
  <c r="G7" i="2" s="1"/>
  <c r="G52" i="3"/>
  <c r="BA52" i="3"/>
  <c r="E10" i="2" s="1"/>
  <c r="BE52" i="3"/>
  <c r="I10" i="2" s="1"/>
  <c r="BA81" i="3"/>
  <c r="E11" i="2" s="1"/>
  <c r="BD92" i="3"/>
  <c r="H12" i="2" s="1"/>
  <c r="G96" i="3"/>
  <c r="BC96" i="3"/>
  <c r="G13" i="2" s="1"/>
  <c r="BC112" i="3"/>
  <c r="G15" i="2" s="1"/>
  <c r="BB112" i="3"/>
  <c r="F15" i="2" s="1"/>
  <c r="BD21" i="3"/>
  <c r="H7" i="2" s="1"/>
  <c r="BC52" i="3"/>
  <c r="G10" i="2" s="1"/>
  <c r="G81" i="3"/>
  <c r="G92" i="3"/>
  <c r="BE92" i="3"/>
  <c r="I12" i="2" s="1"/>
  <c r="BA92" i="3"/>
  <c r="E12" i="2" s="1"/>
  <c r="BE81" i="3"/>
  <c r="I11" i="2" s="1"/>
  <c r="BB52" i="3"/>
  <c r="F10" i="2" s="1"/>
  <c r="BA112" i="3"/>
  <c r="E15" i="2" s="1"/>
  <c r="BB94" i="3"/>
  <c r="BB96" i="3" s="1"/>
  <c r="F13" i="2" s="1"/>
  <c r="BA27" i="3"/>
  <c r="BA28" i="3" s="1"/>
  <c r="E9" i="2" s="1"/>
  <c r="BA8" i="3"/>
  <c r="BA21" i="3" s="1"/>
  <c r="E7" i="2" s="1"/>
  <c r="BB83" i="3"/>
  <c r="BB92" i="3" s="1"/>
  <c r="F12" i="2" s="1"/>
  <c r="G16" i="2" l="1"/>
  <c r="C18" i="1" s="1"/>
  <c r="I16" i="2"/>
  <c r="C21" i="1" s="1"/>
  <c r="H16" i="2"/>
  <c r="C17" i="1" s="1"/>
  <c r="F16" i="2"/>
  <c r="C16" i="1" s="1"/>
  <c r="E16" i="2"/>
  <c r="G24" i="2" l="1"/>
  <c r="I24" i="2" s="1"/>
  <c r="G18" i="1" s="1"/>
  <c r="G22" i="2"/>
  <c r="I22" i="2" s="1"/>
  <c r="G16" i="1" s="1"/>
  <c r="C15" i="1"/>
  <c r="C19" i="1" s="1"/>
  <c r="C22" i="1" s="1"/>
  <c r="G23" i="2"/>
  <c r="I23" i="2" s="1"/>
  <c r="G17" i="1" s="1"/>
  <c r="G21" i="2"/>
  <c r="I21" i="2" s="1"/>
  <c r="G15" i="1" s="1"/>
  <c r="H25" i="2" l="1"/>
  <c r="G23" i="1" s="1"/>
  <c r="G22" i="1" s="1"/>
  <c r="C23" i="1" l="1"/>
  <c r="F30" i="1" s="1"/>
  <c r="F31" i="1"/>
  <c r="F34" i="1" s="1"/>
</calcChain>
</file>

<file path=xl/sharedStrings.xml><?xml version="1.0" encoding="utf-8"?>
<sst xmlns="http://schemas.openxmlformats.org/spreadsheetml/2006/main" count="399" uniqueCount="281">
  <si>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</si>
  <si>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</si>
  <si>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</si>
  <si>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</si>
  <si>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</si>
  <si>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</si>
  <si>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</si>
  <si>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</si>
  <si>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</si>
  <si>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</si>
  <si>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</si>
  <si>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</si>
  <si>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</si>
  <si>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</si>
  <si>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</si>
  <si>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</si>
  <si>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</si>
  <si>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</si>
  <si>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</si>
  <si>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</si>
  <si>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</si>
  <si>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</si>
  <si>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</si>
  <si>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</si>
  <si>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</si>
  <si>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</si>
  <si>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</si>
  <si>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</si>
  <si>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</si>
  <si>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</si>
  <si>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</si>
  <si>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</si>
  <si>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</si>
  <si>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</si>
  <si>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</si>
  <si>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</si>
  <si>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</si>
  <si>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</si>
  <si>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</si>
  <si>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</si>
  <si>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</si>
  <si>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</si>
  <si>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</si>
  <si>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</si>
  <si>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</si>
  <si>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</si>
  <si>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</si>
  <si>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</si>
  <si>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</si>
  <si>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</si>
  <si>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</si>
  <si>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</si>
  <si>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</si>
  <si>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</si>
  <si>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</si>
  <si>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</si>
  <si>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</si>
  <si>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</si>
  <si>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</si>
  <si>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</si>
  <si>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</si>
  <si>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</si>
  <si>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</si>
  <si>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</si>
  <si>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</si>
  <si>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</si>
  <si>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</si>
  <si>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</si>
  <si>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</si>
  <si>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</si>
  <si>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</si>
  <si>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</si>
  <si>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</si>
  <si>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</si>
  <si>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</si>
  <si>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</si>
  <si>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>18/12_03</t>
  </si>
  <si>
    <t>Střílky, areál barokního hřbitova - oprava střechy</t>
  </si>
  <si>
    <t>SO 01</t>
  </si>
  <si>
    <t>Oprava střech kaple</t>
  </si>
  <si>
    <t>01</t>
  </si>
  <si>
    <t>Oprava střech kaple barokního hřbitova</t>
  </si>
  <si>
    <t>94</t>
  </si>
  <si>
    <t>Lešení a stavební výtahy</t>
  </si>
  <si>
    <t>941941502R00</t>
  </si>
  <si>
    <t xml:space="preserve">Doprava lešení pronaj-dovoz a odvoz sady do 250m2 </t>
  </si>
  <si>
    <t>km</t>
  </si>
  <si>
    <t>943955021R00</t>
  </si>
  <si>
    <t xml:space="preserve">Montáž lešeňové podlahy s příčníky a podél.,H 10 m </t>
  </si>
  <si>
    <t>m2</t>
  </si>
  <si>
    <t>943955191R00</t>
  </si>
  <si>
    <t xml:space="preserve">Příplatek za každý měsíc použití leš.k pol.21až 41 </t>
  </si>
  <si>
    <t>943955821R00</t>
  </si>
  <si>
    <t xml:space="preserve">Demontáž leš. podlahy s příč. a podélníky, H 10 m </t>
  </si>
  <si>
    <t>944944011R00</t>
  </si>
  <si>
    <t xml:space="preserve">Montáž ochranné sítě z umělých vláken </t>
  </si>
  <si>
    <t>944944031R00</t>
  </si>
  <si>
    <t xml:space="preserve">Příplatek za každý měsíc použití sítí k pol. 4011 </t>
  </si>
  <si>
    <t>944944081R00</t>
  </si>
  <si>
    <t xml:space="preserve">Demontáž ochranné sítě z umělých vláken </t>
  </si>
  <si>
    <t>949946121R00</t>
  </si>
  <si>
    <t xml:space="preserve">Montáž lešeňové konstrukce trubkové, H 10 m </t>
  </si>
  <si>
    <t>Montáž lešení bude provedeno z boků a přední části kaple. Lešení bude částečně z boků postaveno tak že bude vysunuté nad terén.</t>
  </si>
  <si>
    <t>Poznámka:</t>
  </si>
  <si>
    <t>Položka je určena pouze pro montáž trubkové lešeňové konstrukce. Montáž lešeňové podlahy se oceňuje zvlášť položkou 943 95-5031.</t>
  </si>
  <si>
    <t>949946194R00</t>
  </si>
  <si>
    <t xml:space="preserve">Příplatek za každý měsíc použití lešení </t>
  </si>
  <si>
    <t>949946821R00</t>
  </si>
  <si>
    <t xml:space="preserve">Demontáž lešeňové konstrukce trubkové, H 10 m </t>
  </si>
  <si>
    <t>95</t>
  </si>
  <si>
    <t>Dokončovací konstrukce na pozemních stavbách</t>
  </si>
  <si>
    <t>952902121U00</t>
  </si>
  <si>
    <t xml:space="preserve">Zametení a očištění drsná podlaha </t>
  </si>
  <si>
    <t xml:space="preserve">je potřeba důkladně očistit půdní prostor po odstranění vazníků od letitých nečistot </t>
  </si>
  <si>
    <t>99</t>
  </si>
  <si>
    <t>Staveništní přesun hmot</t>
  </si>
  <si>
    <t>999281112R00</t>
  </si>
  <si>
    <t xml:space="preserve">Přesun hmot pro opravy a údržbu do výšky 36 m </t>
  </si>
  <si>
    <t>t</t>
  </si>
  <si>
    <t>762</t>
  </si>
  <si>
    <t>Konstrukce tesařské</t>
  </si>
  <si>
    <t>762086112R00</t>
  </si>
  <si>
    <t xml:space="preserve">Otesání tesařských prvků průřezu do 224 cm2 </t>
  </si>
  <si>
    <t>m</t>
  </si>
  <si>
    <t>762086113R00</t>
  </si>
  <si>
    <t xml:space="preserve">Otesání tesařských prvků průřezu do 288 cm2 </t>
  </si>
  <si>
    <t>762331812R00</t>
  </si>
  <si>
    <t xml:space="preserve">Demontáž konstrukcí krovů z hranolů do 224 cm2 </t>
  </si>
  <si>
    <t>762331814R00</t>
  </si>
  <si>
    <t xml:space="preserve">Demontáž konstrukcí krovů z hranolů do 450 cm2 </t>
  </si>
  <si>
    <t>762342202RT4</t>
  </si>
  <si>
    <t>Montáž laťování střech, vzdálenost latí do 22 cm včetně dodávky řeziva, latě 4/6 cm</t>
  </si>
  <si>
    <t>762342812R00</t>
  </si>
  <si>
    <t>Demontáž laťování střech, rozteč latí do 50 cm 8x8 cm</t>
  </si>
  <si>
    <t>762395000R00</t>
  </si>
  <si>
    <t xml:space="preserve">Spojovací a ochranné prostředky pro střechy </t>
  </si>
  <si>
    <t>m3</t>
  </si>
  <si>
    <t>Je započítána i výroba dřevěných trnů a spojovacích prostředků a podobně</t>
  </si>
  <si>
    <t>762712120R00</t>
  </si>
  <si>
    <t xml:space="preserve">Montáž vázaných konstrukcí hraněných do 224 cm2 </t>
  </si>
  <si>
    <t>762712140R00</t>
  </si>
  <si>
    <t xml:space="preserve">Montáž vázaných konstrukcí hraněných do 450 cm2 </t>
  </si>
  <si>
    <t>762911111R00</t>
  </si>
  <si>
    <t xml:space="preserve">Impregnace řeziva Bochemit QB Profi hnědý 2x </t>
  </si>
  <si>
    <t>762991111R00</t>
  </si>
  <si>
    <t xml:space="preserve">Montáž a demontáž stavebního vrátku </t>
  </si>
  <si>
    <t>762991121R00</t>
  </si>
  <si>
    <t xml:space="preserve">Pronájem lanového stavebního vrátku </t>
  </si>
  <si>
    <t>den</t>
  </si>
  <si>
    <t>PC 762 011</t>
  </si>
  <si>
    <t>Zabezpečení střechy proti povětrnostním podmínkám komplet</t>
  </si>
  <si>
    <t>762 PC 01</t>
  </si>
  <si>
    <t>Dodávka řeziva krovu na kapličku - I. jakost 20x20cm</t>
  </si>
  <si>
    <t>762 PC 02</t>
  </si>
  <si>
    <t>Dodávka řeziva krovu na kapličku - I. jakost 14x20 cm</t>
  </si>
  <si>
    <t>762 PC 03</t>
  </si>
  <si>
    <t>Dodávka řeziva krovu na kapličku - I. jakost 14x14 cm</t>
  </si>
  <si>
    <t>762 PC 04</t>
  </si>
  <si>
    <t>Dodávka řeziva krovu na kapličku - I. jakost 12x12 cm</t>
  </si>
  <si>
    <t>762 PC 05</t>
  </si>
  <si>
    <t>Dodávka řeziva krovu na kapličku - I. jakost 8x8 cm</t>
  </si>
  <si>
    <t>25348240</t>
  </si>
  <si>
    <t>Bochemit QB Profi hnědý bal. po 50 kg</t>
  </si>
  <si>
    <t>kg</t>
  </si>
  <si>
    <t>998762204R00</t>
  </si>
  <si>
    <t xml:space="preserve">Přesun hmot pro tesařské konstrukce, výšky do 36 m </t>
  </si>
  <si>
    <t>900      RT3</t>
  </si>
  <si>
    <t xml:space="preserve">HZS - Nezměřitelné práce, práce v tarifní třídě 6 </t>
  </si>
  <si>
    <t>h</t>
  </si>
  <si>
    <t>764</t>
  </si>
  <si>
    <t>Konstrukce klempířské</t>
  </si>
  <si>
    <t>764251291R00</t>
  </si>
  <si>
    <t xml:space="preserve">Montáž žlabů z Cu čtyřhranných </t>
  </si>
  <si>
    <t>764251292R00</t>
  </si>
  <si>
    <t xml:space="preserve">Montáž háků žlabů z Cu čtyřhranných </t>
  </si>
  <si>
    <t>kus</t>
  </si>
  <si>
    <t>764251294R00</t>
  </si>
  <si>
    <t xml:space="preserve">Montáž čel žlabů z Cu čtyřhranných </t>
  </si>
  <si>
    <t>764252293R00</t>
  </si>
  <si>
    <t xml:space="preserve">Montáž rohů žlabů z Cu čtyřhranných </t>
  </si>
  <si>
    <t>764259292R00</t>
  </si>
  <si>
    <t xml:space="preserve">Montáž kotlíku z Cu kónického </t>
  </si>
  <si>
    <t>764291291R00</t>
  </si>
  <si>
    <t xml:space="preserve">Montáž závětrné lišty z Cu </t>
  </si>
  <si>
    <t>764521291R00</t>
  </si>
  <si>
    <t xml:space="preserve">Montáž okapnicová lišta z Cu plechu </t>
  </si>
  <si>
    <t>764551291R00</t>
  </si>
  <si>
    <t xml:space="preserve">Montáž trub Cu odpadních - chrliče </t>
  </si>
  <si>
    <t>764553242U00</t>
  </si>
  <si>
    <t xml:space="preserve">Mtž Cu kolena horní čtverec 120 </t>
  </si>
  <si>
    <t>936943933U00</t>
  </si>
  <si>
    <t xml:space="preserve">Mtž objímka odvodnění svod DN150 </t>
  </si>
  <si>
    <t>965081717R00</t>
  </si>
  <si>
    <t xml:space="preserve">Demontáž klempířských prvků </t>
  </si>
  <si>
    <t>kpl</t>
  </si>
  <si>
    <t>764 PC 001</t>
  </si>
  <si>
    <t xml:space="preserve">Odborná demontáž kříže v 1,6 m </t>
  </si>
  <si>
    <t>764 PC 012</t>
  </si>
  <si>
    <t xml:space="preserve">Repase měděného kříže a zpětná odborná montáž </t>
  </si>
  <si>
    <t>764 PC 01</t>
  </si>
  <si>
    <t xml:space="preserve">Žlab 330 mm měď </t>
  </si>
  <si>
    <t>764 PC 02</t>
  </si>
  <si>
    <t xml:space="preserve">Roh vnější hranatý 330 mm měď </t>
  </si>
  <si>
    <t>764 PC 03</t>
  </si>
  <si>
    <t xml:space="preserve">Hák měděný hranatý atyp </t>
  </si>
  <si>
    <t>764 PC 04</t>
  </si>
  <si>
    <t xml:space="preserve">Kotlík měděný hranatý 330/100 mm na kulatý svod </t>
  </si>
  <si>
    <t>764 PC 05</t>
  </si>
  <si>
    <t xml:space="preserve">Chrlič měděný hranatý 120 mm </t>
  </si>
  <si>
    <t>chrlič vody</t>
  </si>
  <si>
    <t>764 PC 06</t>
  </si>
  <si>
    <t xml:space="preserve">Koleno měděné hranaté 120 mm </t>
  </si>
  <si>
    <t>764 PC 07</t>
  </si>
  <si>
    <t xml:space="preserve">Objímka měděná hranatá 120 mm </t>
  </si>
  <si>
    <t>764 PC 08</t>
  </si>
  <si>
    <t xml:space="preserve">Čílko měděné hranaté 330 mm </t>
  </si>
  <si>
    <t>2</t>
  </si>
  <si>
    <t>764 PC 09</t>
  </si>
  <si>
    <t xml:space="preserve">Závětrná Cu lišta na střechu rš 333 mm </t>
  </si>
  <si>
    <t>764 PC 10</t>
  </si>
  <si>
    <t xml:space="preserve">Okapnicová lišta z Cu plechu, rš 200 mm </t>
  </si>
  <si>
    <t>764 PC 11</t>
  </si>
  <si>
    <t xml:space="preserve">Spojovací materiál </t>
  </si>
  <si>
    <t>998764204R00</t>
  </si>
  <si>
    <t xml:space="preserve">Přesun hmot pro klempířské konstr., výšky do 36 m </t>
  </si>
  <si>
    <t>765</t>
  </si>
  <si>
    <t>Krytiny tvrdé</t>
  </si>
  <si>
    <t>765164171U00</t>
  </si>
  <si>
    <t xml:space="preserve">Přípl šindel dřev sklon 45° </t>
  </si>
  <si>
    <t>765361810R00</t>
  </si>
  <si>
    <t xml:space="preserve">Demontáž šindelové krytiny, do suti </t>
  </si>
  <si>
    <t>765559121R00</t>
  </si>
  <si>
    <t xml:space="preserve">Montáž krytiny,dřevěný šindel,rovný,P+D,dvoj.krytí </t>
  </si>
  <si>
    <t>765559124R00</t>
  </si>
  <si>
    <t xml:space="preserve">Montáž krytiny,dřev.šindel,kónický,P+D,dvoj.krytí </t>
  </si>
  <si>
    <t>31417011</t>
  </si>
  <si>
    <t>Hřebík šindelový Al 3,1/55,  kroucený</t>
  </si>
  <si>
    <t>60592127</t>
  </si>
  <si>
    <t>Šindel střešní impreg., rovný, dvojité krytí</t>
  </si>
  <si>
    <t>60592128</t>
  </si>
  <si>
    <t>Šindel střešní impreg., zkosený, dvojité krytí</t>
  </si>
  <si>
    <t>998765204R00</t>
  </si>
  <si>
    <t xml:space="preserve">Přesun hmot pro krytiny tvrdé, výšky do 36 m </t>
  </si>
  <si>
    <t>783</t>
  </si>
  <si>
    <t>Nátěry</t>
  </si>
  <si>
    <t>783 PC 01</t>
  </si>
  <si>
    <t>Nátěr střešní krytiny s využitím horolezecké techniky</t>
  </si>
  <si>
    <t>765 PC 02</t>
  </si>
  <si>
    <t xml:space="preserve">Detecha Karbolineum extra mahagon bal. 10 kg </t>
  </si>
  <si>
    <t>M99</t>
  </si>
  <si>
    <t>619991011U01</t>
  </si>
  <si>
    <t xml:space="preserve">Zakrytí konstrukcí getextilií 300 g/m2 </t>
  </si>
  <si>
    <t>Zakrytí pracovní polohy před znečištěním</t>
  </si>
  <si>
    <t>D96</t>
  </si>
  <si>
    <t>Přesuny suti a vybouraných hmot</t>
  </si>
  <si>
    <t>979097011R00</t>
  </si>
  <si>
    <t xml:space="preserve">Pronájem kontejneru 4 t </t>
  </si>
  <si>
    <t>979012112R00</t>
  </si>
  <si>
    <t xml:space="preserve">Svislá doprava suti na výšku do 3,5 m </t>
  </si>
  <si>
    <t>979012119R00</t>
  </si>
  <si>
    <t xml:space="preserve">Příplatek k suti za každých dalších 3,5 m výšky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</si>
  <si>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</si>
  <si>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</si>
  <si>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</si>
  <si>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</si>
  <si>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979087312R00</t>
  </si>
  <si>
    <t xml:space="preserve">Vodorovné přemístění vyb. hmot nošením do 10 m </t>
  </si>
  <si>
    <t>979087392R00</t>
  </si>
  <si>
    <t xml:space="preserve">Příplatek za nošení vyb. hmot každých dalších 10 m </t>
  </si>
  <si>
    <t>979093111R00</t>
  </si>
  <si>
    <t xml:space="preserve">Uložení suti na skládku bez zhutnění </t>
  </si>
  <si>
    <t>979990001R00</t>
  </si>
  <si>
    <t xml:space="preserve">Poplatek za skládku stavební suti </t>
  </si>
  <si>
    <t>979990161R00</t>
  </si>
  <si>
    <t xml:space="preserve">Poplatek za skládku suti - dřevo </t>
  </si>
  <si>
    <t>Přesun stavebních kapacit</t>
  </si>
  <si>
    <t>Mimostaveništní doprava</t>
  </si>
  <si>
    <t>Zařízení staveniště</t>
  </si>
  <si>
    <t>Provoz investora</t>
  </si>
  <si>
    <t>Ostatní práce</t>
  </si>
  <si>
    <t>Příloha č.3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</si>
</sst>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9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49" fontId="5" fillId="0" borderId="56" xfId="1" applyNumberFormat="1" applyFont="1" applyBorder="1" applyAlignment="1">
      <alignment horizontal="left"/>
    </xf>
    <xf numFmtId="0" fontId="21" fillId="0" borderId="0" xfId="1" applyFont="1" applyAlignment="1">
      <alignment wrapText="1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9" fillId="3" borderId="34" xfId="1" applyNumberFormat="1" applyFont="1" applyFill="1" applyBorder="1" applyAlignment="1">
      <alignment horizontal="left" wrapText="1" indent="1"/>
    </xf>
    <xf numFmtId="0" fontId="20" fillId="0" borderId="0" xfId="0" applyNumberFormat="1" applyFont="1"/>
    <xf numFmtId="0" fontId="20" fillId="0" borderId="13" xfId="0" applyNumberFormat="1" applyFont="1" applyBorder="1"/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1"/>
  <dimension ref="A1:BE55"/>
  <sheetViews>
    <sheetView workbookViewId="0">
      <selection activeCell="A36" sqref="A36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4.75" customHeight="1" thickBot="1" x14ac:dyDescent="0.25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1</v>
      </c>
      <c r="B2" s="4"/>
      <c r="C2" s="5" t="str">
        <f>Rekapitulace!H1</f>
        <v>01</v>
      </c>
      <c r="D2" s="5" t="str">
        <f>Rekapitulace!G2</f>
        <v>Oprava střech kaple barokního hřbitova</v>
      </c>
      <c r="E2" s="6"/>
      <c r="F2" s="7" t="s">
        <v>2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3</v>
      </c>
      <c r="B4" s="10"/>
      <c r="C4" s="11" t="s">
        <v>4</v>
      </c>
      <c r="D4" s="11"/>
      <c r="E4" s="12"/>
      <c r="F4" s="13" t="s">
        <v>5</v>
      </c>
      <c r="G4" s="16"/>
    </row>
    <row r="5" spans="1:57" ht="12.95" customHeight="1" x14ac:dyDescent="0.2">
      <c r="A5" s="17" t="s">
        <v>78</v>
      </c>
      <c r="B5" s="18"/>
      <c r="C5" s="19" t="s">
        <v>79</v>
      </c>
      <c r="D5" s="20"/>
      <c r="E5" s="18"/>
      <c r="F5" s="13" t="s">
        <v>7</v>
      </c>
      <c r="G5" s="14"/>
    </row>
    <row r="6" spans="1:57" ht="12.95" customHeight="1" x14ac:dyDescent="0.2">
      <c r="A6" s="15" t="s">
        <v>8</v>
      </c>
      <c r="B6" s="10"/>
      <c r="C6" s="11" t="s">
        <v>9</v>
      </c>
      <c r="D6" s="11"/>
      <c r="E6" s="12"/>
      <c r="F6" s="21" t="s">
        <v>10</v>
      </c>
      <c r="G6" s="22">
        <v>0</v>
      </c>
      <c r="O6" s="23"/>
    </row>
    <row r="7" spans="1:57" ht="12.95" customHeight="1" x14ac:dyDescent="0.2">
      <c r="A7" s="24" t="s">
        <v>76</v>
      </c>
      <c r="B7" s="25"/>
      <c r="C7" s="26" t="s">
        <v>77</v>
      </c>
      <c r="D7" s="27"/>
      <c r="E7" s="27"/>
      <c r="F7" s="28" t="s">
        <v>11</v>
      </c>
      <c r="G7" s="22">
        <f>IF(PocetMJ=0,,ROUND((F30+F32)/PocetMJ,1))</f>
        <v>0</v>
      </c>
    </row>
    <row r="8" spans="1:57" x14ac:dyDescent="0.2">
      <c r="A8" s="29" t="s">
        <v>12</v>
      </c>
      <c r="B8" s="13"/>
      <c r="C8" s="202"/>
      <c r="D8" s="202"/>
      <c r="E8" s="203"/>
      <c r="F8" s="30" t="s">
        <v>13</v>
      </c>
      <c r="G8" s="31"/>
      <c r="H8" s="32"/>
      <c r="I8" s="33"/>
    </row>
    <row r="9" spans="1:57" x14ac:dyDescent="0.2">
      <c r="A9" s="29" t="s">
        <v>14</v>
      </c>
      <c r="B9" s="13"/>
      <c r="C9" s="202">
        <f>Projektant</f>
        <v>0</v>
      </c>
      <c r="D9" s="202"/>
      <c r="E9" s="203"/>
      <c r="F9" s="13"/>
      <c r="G9" s="34"/>
      <c r="H9" s="35"/>
    </row>
    <row r="10" spans="1:57" x14ac:dyDescent="0.2">
      <c r="A10" s="29" t="s">
        <v>15</v>
      </c>
      <c r="B10" s="13"/>
      <c r="C10" s="202"/>
      <c r="D10" s="202"/>
      <c r="E10" s="202"/>
      <c r="F10" s="36"/>
      <c r="G10" s="37"/>
      <c r="H10" s="38"/>
    </row>
    <row r="11" spans="1:57" ht="13.5" customHeight="1" x14ac:dyDescent="0.2">
      <c r="A11" s="29" t="s">
        <v>16</v>
      </c>
      <c r="B11" s="13"/>
      <c r="C11" s="202"/>
      <c r="D11" s="202"/>
      <c r="E11" s="202"/>
      <c r="F11" s="39" t="s">
        <v>17</v>
      </c>
      <c r="G11" s="40"/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18</v>
      </c>
      <c r="B12" s="10"/>
      <c r="C12" s="204"/>
      <c r="D12" s="204"/>
      <c r="E12" s="204"/>
      <c r="F12" s="43" t="s">
        <v>19</v>
      </c>
      <c r="G12" s="44"/>
      <c r="H12" s="35"/>
    </row>
    <row r="13" spans="1:57" ht="28.5" customHeight="1" thickBot="1" x14ac:dyDescent="0.25">
      <c r="A13" s="45" t="s">
        <v>20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21</v>
      </c>
      <c r="B14" s="50"/>
      <c r="C14" s="51"/>
      <c r="D14" s="52" t="s">
        <v>22</v>
      </c>
      <c r="E14" s="53"/>
      <c r="F14" s="53"/>
      <c r="G14" s="51"/>
    </row>
    <row r="15" spans="1:57" ht="15.95" customHeight="1" x14ac:dyDescent="0.2">
      <c r="A15" s="54"/>
      <c r="B15" s="55" t="s">
        <v>23</v>
      </c>
      <c r="C15" s="56">
        <f>HSV</f>
        <v>0</v>
      </c>
      <c r="D15" s="57" t="str">
        <f>Rekapitulace!A21</f>
        <v>Přesun stavebních kapacit</v>
      </c>
      <c r="E15" s="58"/>
      <c r="F15" s="59"/>
      <c r="G15" s="56">
        <f>Rekapitulace!I21</f>
        <v>0</v>
      </c>
    </row>
    <row r="16" spans="1:57" ht="15.95" customHeight="1" x14ac:dyDescent="0.2">
      <c r="A16" s="54" t="s">
        <v>24</v>
      </c>
      <c r="B16" s="55" t="s">
        <v>25</v>
      </c>
      <c r="C16" s="56">
        <f>PSV</f>
        <v>0</v>
      </c>
      <c r="D16" s="9" t="str">
        <f>Rekapitulace!A22</f>
        <v>Mimostaveništní doprava</v>
      </c>
      <c r="E16" s="60"/>
      <c r="F16" s="61"/>
      <c r="G16" s="56">
        <f>Rekapitulace!I22</f>
        <v>0</v>
      </c>
    </row>
    <row r="17" spans="1:7" ht="15.95" customHeight="1" x14ac:dyDescent="0.2">
      <c r="A17" s="54" t="s">
        <v>26</v>
      </c>
      <c r="B17" s="55" t="s">
        <v>27</v>
      </c>
      <c r="C17" s="56">
        <f>Mont</f>
        <v>0</v>
      </c>
      <c r="D17" s="9" t="str">
        <f>Rekapitulace!A23</f>
        <v>Zařízení staveniště</v>
      </c>
      <c r="E17" s="60"/>
      <c r="F17" s="61"/>
      <c r="G17" s="56">
        <f>Rekapitulace!I23</f>
        <v>0</v>
      </c>
    </row>
    <row r="18" spans="1:7" ht="15.95" customHeight="1" x14ac:dyDescent="0.2">
      <c r="A18" s="62" t="s">
        <v>28</v>
      </c>
      <c r="B18" s="63" t="s">
        <v>29</v>
      </c>
      <c r="C18" s="56">
        <f>Dodavka</f>
        <v>0</v>
      </c>
      <c r="D18" s="9" t="str">
        <f>Rekapitulace!A24</f>
        <v>Provoz investora</v>
      </c>
      <c r="E18" s="60"/>
      <c r="F18" s="61"/>
      <c r="G18" s="56">
        <f>Rekapitulace!I24</f>
        <v>0</v>
      </c>
    </row>
    <row r="19" spans="1:7" ht="15.95" customHeight="1" x14ac:dyDescent="0.2">
      <c r="A19" s="64" t="s">
        <v>30</v>
      </c>
      <c r="B19" s="55"/>
      <c r="C19" s="56">
        <f>SUM(C15:C18)</f>
        <v>0</v>
      </c>
      <c r="D19" s="9"/>
      <c r="E19" s="60"/>
      <c r="F19" s="61"/>
      <c r="G19" s="56"/>
    </row>
    <row r="20" spans="1:7" ht="15.95" customHeight="1" x14ac:dyDescent="0.2">
      <c r="A20" s="64"/>
      <c r="B20" s="55"/>
      <c r="C20" s="56"/>
      <c r="D20" s="9"/>
      <c r="E20" s="60"/>
      <c r="F20" s="61"/>
      <c r="G20" s="56"/>
    </row>
    <row r="21" spans="1:7" ht="15.95" customHeight="1" x14ac:dyDescent="0.2">
      <c r="A21" s="64" t="s">
        <v>31</v>
      </c>
      <c r="B21" s="55"/>
      <c r="C21" s="56">
        <f>HZS</f>
        <v>0</v>
      </c>
      <c r="D21" s="9"/>
      <c r="E21" s="60"/>
      <c r="F21" s="61"/>
      <c r="G21" s="56"/>
    </row>
    <row r="22" spans="1:7" ht="15.95" customHeight="1" x14ac:dyDescent="0.2">
      <c r="A22" s="65" t="s">
        <v>32</v>
      </c>
      <c r="B22" s="66"/>
      <c r="C22" s="56">
        <f>C19+C21</f>
        <v>0</v>
      </c>
      <c r="D22" s="9" t="s">
        <v>33</v>
      </c>
      <c r="E22" s="60"/>
      <c r="F22" s="61"/>
      <c r="G22" s="56">
        <f>G23-SUM(G15:G21)</f>
        <v>0</v>
      </c>
    </row>
    <row r="23" spans="1:7" ht="15.95" customHeight="1" thickBot="1" x14ac:dyDescent="0.25">
      <c r="A23" s="205" t="s">
        <v>34</v>
      </c>
      <c r="B23" s="206"/>
      <c r="C23" s="67">
        <f>C22+G23</f>
        <v>0</v>
      </c>
      <c r="D23" s="68" t="s">
        <v>35</v>
      </c>
      <c r="E23" s="69"/>
      <c r="F23" s="70"/>
      <c r="G23" s="56">
        <f>VRN</f>
        <v>0</v>
      </c>
    </row>
    <row r="24" spans="1:7" x14ac:dyDescent="0.2">
      <c r="A24" s="71" t="s">
        <v>36</v>
      </c>
      <c r="B24" s="72"/>
      <c r="C24" s="73"/>
      <c r="D24" s="72" t="s">
        <v>37</v>
      </c>
      <c r="E24" s="72"/>
      <c r="F24" s="74" t="s">
        <v>38</v>
      </c>
      <c r="G24" s="75"/>
    </row>
    <row r="25" spans="1:7" x14ac:dyDescent="0.2">
      <c r="A25" s="65" t="s">
        <v>39</v>
      </c>
      <c r="B25" s="66"/>
      <c r="C25" s="76"/>
      <c r="D25" s="66" t="s">
        <v>39</v>
      </c>
      <c r="E25" s="77"/>
      <c r="F25" s="78" t="s">
        <v>39</v>
      </c>
      <c r="G25" s="79"/>
    </row>
    <row r="26" spans="1:7" ht="37.5" customHeight="1" x14ac:dyDescent="0.2">
      <c r="A26" s="65" t="s">
        <v>40</v>
      </c>
      <c r="B26" s="80"/>
      <c r="C26" s="76"/>
      <c r="D26" s="66" t="s">
        <v>40</v>
      </c>
      <c r="E26" s="77"/>
      <c r="F26" s="78" t="s">
        <v>40</v>
      </c>
      <c r="G26" s="79"/>
    </row>
    <row r="27" spans="1:7" x14ac:dyDescent="0.2">
      <c r="A27" s="65"/>
      <c r="B27" s="81"/>
      <c r="C27" s="76"/>
      <c r="D27" s="66"/>
      <c r="E27" s="77"/>
      <c r="F27" s="78"/>
      <c r="G27" s="79"/>
    </row>
    <row r="28" spans="1:7" x14ac:dyDescent="0.2">
      <c r="A28" s="65" t="s">
        <v>41</v>
      </c>
      <c r="B28" s="66"/>
      <c r="C28" s="76"/>
      <c r="D28" s="78" t="s">
        <v>42</v>
      </c>
      <c r="E28" s="76"/>
      <c r="F28" s="82" t="s">
        <v>42</v>
      </c>
      <c r="G28" s="79"/>
    </row>
    <row r="29" spans="1:7" ht="69" customHeight="1" x14ac:dyDescent="0.2">
      <c r="A29" s="65"/>
      <c r="B29" s="66"/>
      <c r="C29" s="83"/>
      <c r="D29" s="84"/>
      <c r="E29" s="83"/>
      <c r="F29" s="66"/>
      <c r="G29" s="79"/>
    </row>
    <row r="30" spans="1:7" x14ac:dyDescent="0.2">
      <c r="A30" s="85" t="s">
        <v>43</v>
      </c>
      <c r="B30" s="86"/>
      <c r="C30" s="87">
        <v>21</v>
      </c>
      <c r="D30" s="86" t="s">
        <v>44</v>
      </c>
      <c r="E30" s="88"/>
      <c r="F30" s="207">
        <f>C23-F32</f>
        <v>0</v>
      </c>
      <c r="G30" s="208"/>
    </row>
    <row r="31" spans="1:7" x14ac:dyDescent="0.2">
      <c r="A31" s="85" t="s">
        <v>45</v>
      </c>
      <c r="B31" s="86"/>
      <c r="C31" s="87">
        <f>SazbaDPH1</f>
        <v>21</v>
      </c>
      <c r="D31" s="86" t="s">
        <v>46</v>
      </c>
      <c r="E31" s="88"/>
      <c r="F31" s="207">
        <f>ROUND(PRODUCT(F30,C31/100),0)</f>
        <v>0</v>
      </c>
      <c r="G31" s="208"/>
    </row>
    <row r="32" spans="1:7" x14ac:dyDescent="0.2">
      <c r="A32" s="85" t="s">
        <v>43</v>
      </c>
      <c r="B32" s="86"/>
      <c r="C32" s="87">
        <v>0</v>
      </c>
      <c r="D32" s="86" t="s">
        <v>46</v>
      </c>
      <c r="E32" s="88"/>
      <c r="F32" s="207">
        <v>0</v>
      </c>
      <c r="G32" s="208"/>
    </row>
    <row r="33" spans="1:8" x14ac:dyDescent="0.2">
      <c r="A33" s="85" t="s">
        <v>45</v>
      </c>
      <c r="B33" s="89"/>
      <c r="C33" s="90">
        <f>SazbaDPH2</f>
        <v>0</v>
      </c>
      <c r="D33" s="86" t="s">
        <v>46</v>
      </c>
      <c r="E33" s="61"/>
      <c r="F33" s="207">
        <f>ROUND(PRODUCT(F32,C33/100),0)</f>
        <v>0</v>
      </c>
      <c r="G33" s="208"/>
    </row>
    <row r="34" spans="1:8" s="94" customFormat="1" ht="19.5" customHeight="1" thickBot="1" x14ac:dyDescent="0.3">
      <c r="A34" s="91" t="s">
        <v>47</v>
      </c>
      <c r="B34" s="92"/>
      <c r="C34" s="92"/>
      <c r="D34" s="92"/>
      <c r="E34" s="93"/>
      <c r="F34" s="209">
        <f>ROUND(SUM(F30:F33),0)</f>
        <v>0</v>
      </c>
      <c r="G34" s="210"/>
    </row>
    <row r="36" spans="1:8" x14ac:dyDescent="0.2">
      <c r="A36" s="95"/>
      <c r="B36" s="95"/>
      <c r="C36" s="95"/>
      <c r="D36" s="95"/>
      <c r="E36" s="95"/>
      <c r="F36" s="95"/>
      <c r="G36" s="95"/>
      <c r="H36" t="s">
        <v>6</v>
      </c>
    </row>
    <row r="37" spans="1:8" ht="14.25" customHeight="1" x14ac:dyDescent="0.2">
      <c r="A37" s="95"/>
      <c r="B37" s="201"/>
      <c r="C37" s="201"/>
      <c r="D37" s="201"/>
      <c r="E37" s="201"/>
      <c r="F37" s="201"/>
      <c r="G37" s="201"/>
      <c r="H37" t="s">
        <v>6</v>
      </c>
    </row>
    <row r="38" spans="1:8" ht="12.75" customHeight="1" x14ac:dyDescent="0.2">
      <c r="A38" s="96"/>
      <c r="B38" s="201"/>
      <c r="C38" s="201"/>
      <c r="D38" s="201"/>
      <c r="E38" s="201"/>
      <c r="F38" s="201"/>
      <c r="G38" s="201"/>
      <c r="H38" t="s">
        <v>6</v>
      </c>
    </row>
    <row r="39" spans="1:8" x14ac:dyDescent="0.2">
      <c r="A39" s="96"/>
      <c r="B39" s="201"/>
      <c r="C39" s="201"/>
      <c r="D39" s="201"/>
      <c r="E39" s="201"/>
      <c r="F39" s="201"/>
      <c r="G39" s="201"/>
      <c r="H39" t="s">
        <v>6</v>
      </c>
    </row>
    <row r="40" spans="1:8" x14ac:dyDescent="0.2">
      <c r="A40" s="96"/>
      <c r="B40" s="201"/>
      <c r="C40" s="201"/>
      <c r="D40" s="201"/>
      <c r="E40" s="201"/>
      <c r="F40" s="201"/>
      <c r="G40" s="201"/>
      <c r="H40" t="s">
        <v>6</v>
      </c>
    </row>
    <row r="41" spans="1:8" x14ac:dyDescent="0.2">
      <c r="A41" s="96"/>
      <c r="B41" s="201"/>
      <c r="C41" s="201"/>
      <c r="D41" s="201"/>
      <c r="E41" s="201"/>
      <c r="F41" s="201"/>
      <c r="G41" s="201"/>
      <c r="H41" t="s">
        <v>6</v>
      </c>
    </row>
    <row r="42" spans="1:8" x14ac:dyDescent="0.2">
      <c r="A42" s="96"/>
      <c r="B42" s="201"/>
      <c r="C42" s="201"/>
      <c r="D42" s="201"/>
      <c r="E42" s="201"/>
      <c r="F42" s="201"/>
      <c r="G42" s="201"/>
      <c r="H42" t="s">
        <v>6</v>
      </c>
    </row>
    <row r="43" spans="1:8" x14ac:dyDescent="0.2">
      <c r="A43" s="96"/>
      <c r="B43" s="201"/>
      <c r="C43" s="201"/>
      <c r="D43" s="201"/>
      <c r="E43" s="201"/>
      <c r="F43" s="201"/>
      <c r="G43" s="201"/>
      <c r="H43" t="s">
        <v>6</v>
      </c>
    </row>
    <row r="44" spans="1:8" x14ac:dyDescent="0.2">
      <c r="A44" s="96"/>
      <c r="B44" s="201"/>
      <c r="C44" s="201"/>
      <c r="D44" s="201"/>
      <c r="E44" s="201"/>
      <c r="F44" s="201"/>
      <c r="G44" s="201"/>
      <c r="H44" t="s">
        <v>6</v>
      </c>
    </row>
    <row r="45" spans="1:8" ht="0.75" customHeight="1" x14ac:dyDescent="0.2">
      <c r="A45" s="96"/>
      <c r="B45" s="201"/>
      <c r="C45" s="201"/>
      <c r="D45" s="201"/>
      <c r="E45" s="201"/>
      <c r="F45" s="201"/>
      <c r="G45" s="201"/>
      <c r="H45" t="s">
        <v>6</v>
      </c>
    </row>
    <row r="46" spans="1:8" x14ac:dyDescent="0.2">
      <c r="B46" s="211"/>
      <c r="C46" s="211"/>
      <c r="D46" s="211"/>
      <c r="E46" s="211"/>
      <c r="F46" s="211"/>
      <c r="G46" s="211"/>
    </row>
    <row r="47" spans="1:8" x14ac:dyDescent="0.2">
      <c r="B47" s="211"/>
      <c r="C47" s="211"/>
      <c r="D47" s="211"/>
      <c r="E47" s="211"/>
      <c r="F47" s="211"/>
      <c r="G47" s="211"/>
    </row>
    <row r="48" spans="1:8" x14ac:dyDescent="0.2">
      <c r="B48" s="211"/>
      <c r="C48" s="211"/>
      <c r="D48" s="211"/>
      <c r="E48" s="211"/>
      <c r="F48" s="211"/>
      <c r="G48" s="211"/>
    </row>
    <row r="49" spans="2:7" x14ac:dyDescent="0.2">
      <c r="B49" s="211"/>
      <c r="C49" s="211"/>
      <c r="D49" s="211"/>
      <c r="E49" s="211"/>
      <c r="F49" s="211"/>
      <c r="G49" s="211"/>
    </row>
    <row r="50" spans="2:7" x14ac:dyDescent="0.2">
      <c r="B50" s="211"/>
      <c r="C50" s="211"/>
      <c r="D50" s="211"/>
      <c r="E50" s="211"/>
      <c r="F50" s="211"/>
      <c r="G50" s="211"/>
    </row>
    <row r="51" spans="2:7" x14ac:dyDescent="0.2">
      <c r="B51" s="211"/>
      <c r="C51" s="211"/>
      <c r="D51" s="211"/>
      <c r="E51" s="211"/>
      <c r="F51" s="211"/>
      <c r="G51" s="211"/>
    </row>
    <row r="52" spans="2:7" x14ac:dyDescent="0.2">
      <c r="B52" s="211"/>
      <c r="C52" s="211"/>
      <c r="D52" s="211"/>
      <c r="E52" s="211"/>
      <c r="F52" s="211"/>
      <c r="G52" s="211"/>
    </row>
    <row r="53" spans="2:7" x14ac:dyDescent="0.2">
      <c r="B53" s="211"/>
      <c r="C53" s="211"/>
      <c r="D53" s="211"/>
      <c r="E53" s="211"/>
      <c r="F53" s="211"/>
      <c r="G53" s="211"/>
    </row>
    <row r="54" spans="2:7" x14ac:dyDescent="0.2">
      <c r="B54" s="211"/>
      <c r="C54" s="211"/>
      <c r="D54" s="211"/>
      <c r="E54" s="211"/>
      <c r="F54" s="211"/>
      <c r="G54" s="211"/>
    </row>
    <row r="55" spans="2:7" x14ac:dyDescent="0.2">
      <c r="B55" s="211"/>
      <c r="C55" s="211"/>
      <c r="D55" s="211"/>
      <c r="E55" s="211"/>
      <c r="F55" s="211"/>
      <c r="G55" s="211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1"/>
  <dimension ref="A1:IV76"/>
  <sheetViews>
    <sheetView workbookViewId="0">
      <selection activeCell="G1" sqref="G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256" ht="13.5" thickTop="1" x14ac:dyDescent="0.2">
      <c r="A1" s="212" t="s">
        <v>48</v>
      </c>
      <c r="B1" s="213"/>
      <c r="C1" s="97" t="str">
        <f>CONCATENATE(cislostavby," ",nazevstavby)</f>
        <v>18/12_03 Střílky, areál barokního hřbitova - oprava střechy</v>
      </c>
      <c r="D1" s="98"/>
      <c r="E1" s="99"/>
      <c r="F1" s="98"/>
      <c r="G1" s="100" t="s">
        <v>49</v>
      </c>
      <c r="H1" s="101" t="s">
        <v>80</v>
      </c>
      <c r="I1" s="102"/>
    </row>
    <row r="2" spans="1:256" ht="13.5" thickBot="1" x14ac:dyDescent="0.25">
      <c r="A2" s="214" t="s">
        <v>50</v>
      </c>
      <c r="B2" s="215"/>
      <c r="C2" s="103" t="str">
        <f>CONCATENATE(cisloobjektu," ",nazevobjektu)</f>
        <v>SO 01 Oprava střech kaple</v>
      </c>
      <c r="D2" s="104"/>
      <c r="E2" s="105"/>
      <c r="F2" s="104"/>
      <c r="G2" s="216" t="s">
        <v>81</v>
      </c>
      <c r="H2" s="217"/>
      <c r="I2" s="218"/>
    </row>
    <row r="3" spans="1:256" ht="13.5" thickTop="1" x14ac:dyDescent="0.2">
      <c r="A3" s="77"/>
      <c r="B3" s="77"/>
      <c r="C3" s="77"/>
      <c r="D3" s="77"/>
      <c r="E3" s="77"/>
      <c r="F3" s="66"/>
      <c r="G3" s="77"/>
      <c r="H3" s="77"/>
      <c r="I3" s="77"/>
    </row>
    <row r="4" spans="1:256" ht="19.5" customHeight="1" x14ac:dyDescent="0.25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256" ht="13.5" thickBo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256" s="35" customFormat="1" ht="13.5" thickBot="1" x14ac:dyDescent="0.25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31</v>
      </c>
    </row>
    <row r="7" spans="1:256" s="35" customFormat="1" x14ac:dyDescent="0.2">
      <c r="A7" s="197" t="str">
        <f>Položky!B7</f>
        <v>94</v>
      </c>
      <c r="B7" s="115" t="str">
        <f>Položky!C7</f>
        <v>Lešení a stavební výtahy</v>
      </c>
      <c r="C7" s="66"/>
      <c r="D7" s="116"/>
      <c r="E7" s="198">
        <f>Položky!BA21</f>
        <v>0</v>
      </c>
      <c r="F7" s="199">
        <f>Položky!BB21</f>
        <v>0</v>
      </c>
      <c r="G7" s="199">
        <f>Položky!BC21</f>
        <v>0</v>
      </c>
      <c r="H7" s="199">
        <f>Položky!BD21</f>
        <v>0</v>
      </c>
      <c r="I7" s="200">
        <f>Položky!BE21</f>
        <v>0</v>
      </c>
    </row>
    <row r="8" spans="1:256" s="35" customFormat="1" x14ac:dyDescent="0.2">
      <c r="A8" s="197" t="str">
        <f>Položky!B22</f>
        <v>95</v>
      </c>
      <c r="B8" s="115" t="str">
        <f>Položky!C22</f>
        <v>Dokončovací konstrukce na pozemních stavbách</v>
      </c>
      <c r="C8" s="66"/>
      <c r="D8" s="116"/>
      <c r="E8" s="198">
        <f>Položky!BA25</f>
        <v>0</v>
      </c>
      <c r="F8" s="199">
        <f>Položky!BB25</f>
        <v>0</v>
      </c>
      <c r="G8" s="199">
        <f>Položky!BC25</f>
        <v>0</v>
      </c>
      <c r="H8" s="199">
        <f>Položky!BD25</f>
        <v>0</v>
      </c>
      <c r="I8" s="200">
        <f>Položky!BE25</f>
        <v>0</v>
      </c>
    </row>
    <row r="9" spans="1:256" s="35" customFormat="1" x14ac:dyDescent="0.2">
      <c r="A9" s="197" t="str">
        <f>Položky!B26</f>
        <v>99</v>
      </c>
      <c r="B9" s="115" t="str">
        <f>Položky!C26</f>
        <v>Staveništní přesun hmot</v>
      </c>
      <c r="C9" s="66"/>
      <c r="D9" s="116"/>
      <c r="E9" s="198">
        <f>Položky!BA28</f>
        <v>0</v>
      </c>
      <c r="F9" s="199">
        <f>Položky!BB28</f>
        <v>0</v>
      </c>
      <c r="G9" s="199">
        <f>Položky!BC28</f>
        <v>0</v>
      </c>
      <c r="H9" s="199">
        <f>Položky!BD28</f>
        <v>0</v>
      </c>
      <c r="I9" s="200">
        <f>Položky!BE28</f>
        <v>0</v>
      </c>
    </row>
    <row r="10" spans="1:256" s="35" customFormat="1" x14ac:dyDescent="0.2">
      <c r="A10" s="197" t="str">
        <f>Položky!B29</f>
        <v>762</v>
      </c>
      <c r="B10" s="115" t="str">
        <f>Položky!C29</f>
        <v>Konstrukce tesařské</v>
      </c>
      <c r="C10" s="66"/>
      <c r="D10" s="116"/>
      <c r="E10" s="198">
        <f>Položky!BA52</f>
        <v>0</v>
      </c>
      <c r="F10" s="199">
        <f>Položky!BB52</f>
        <v>0</v>
      </c>
      <c r="G10" s="199">
        <f>Položky!BC52</f>
        <v>0</v>
      </c>
      <c r="H10" s="199">
        <f>Položky!BD52</f>
        <v>0</v>
      </c>
      <c r="I10" s="200">
        <f>Položky!BE52</f>
        <v>0</v>
      </c>
    </row>
    <row r="11" spans="1:256" s="35" customFormat="1" x14ac:dyDescent="0.2">
      <c r="A11" s="197" t="str">
        <f>Položky!B53</f>
        <v>764</v>
      </c>
      <c r="B11" s="115" t="str">
        <f>Položky!C53</f>
        <v>Konstrukce klempířské</v>
      </c>
      <c r="C11" s="66"/>
      <c r="D11" s="116"/>
      <c r="E11" s="198">
        <f>Položky!BA81</f>
        <v>0</v>
      </c>
      <c r="F11" s="199">
        <f>Položky!BB81</f>
        <v>0</v>
      </c>
      <c r="G11" s="199">
        <f>Položky!BC81</f>
        <v>0</v>
      </c>
      <c r="H11" s="199">
        <f>Položky!BD81</f>
        <v>0</v>
      </c>
      <c r="I11" s="200">
        <f>Položky!BE81</f>
        <v>0</v>
      </c>
    </row>
    <row r="12" spans="1:256" s="35" customFormat="1" x14ac:dyDescent="0.2">
      <c r="A12" s="197" t="str">
        <f>Položky!B82</f>
        <v>765</v>
      </c>
      <c r="B12" s="115" t="str">
        <f>Položky!C82</f>
        <v>Krytiny tvrdé</v>
      </c>
      <c r="C12" s="66"/>
      <c r="D12" s="116"/>
      <c r="E12" s="198">
        <f>Položky!BA92</f>
        <v>0</v>
      </c>
      <c r="F12" s="199">
        <f>Položky!BB92</f>
        <v>0</v>
      </c>
      <c r="G12" s="199">
        <f>Položky!BC92</f>
        <v>0</v>
      </c>
      <c r="H12" s="199">
        <f>Položky!BD92</f>
        <v>0</v>
      </c>
      <c r="I12" s="200">
        <f>Položky!BE92</f>
        <v>0</v>
      </c>
    </row>
    <row r="13" spans="1:256" s="35" customFormat="1" x14ac:dyDescent="0.2">
      <c r="A13" s="197" t="str">
        <f>Položky!B93</f>
        <v>783</v>
      </c>
      <c r="B13" s="115" t="str">
        <f>Položky!C93</f>
        <v>Nátěry</v>
      </c>
      <c r="C13" s="66"/>
      <c r="D13" s="116"/>
      <c r="E13" s="198">
        <f>Položky!BA96</f>
        <v>0</v>
      </c>
      <c r="F13" s="199">
        <f>Položky!BB96</f>
        <v>0</v>
      </c>
      <c r="G13" s="199">
        <f>Položky!BC96</f>
        <v>0</v>
      </c>
      <c r="H13" s="199">
        <f>Položky!BD96</f>
        <v>0</v>
      </c>
      <c r="I13" s="200">
        <f>Položky!BE96</f>
        <v>0</v>
      </c>
    </row>
    <row r="14" spans="1:256" s="35" customFormat="1" x14ac:dyDescent="0.2">
      <c r="A14" s="197" t="str">
        <f>Položky!B97</f>
        <v>M99</v>
      </c>
      <c r="B14" s="115" t="str">
        <f>Položky!C97</f>
        <v>Ostatní práce</v>
      </c>
      <c r="C14" s="66"/>
      <c r="D14" s="116"/>
      <c r="E14" s="198">
        <f>Položky!BA100</f>
        <v>0</v>
      </c>
      <c r="F14" s="199">
        <f>Položky!BB100</f>
        <v>0</v>
      </c>
      <c r="G14" s="199">
        <f>Položky!BC100</f>
        <v>0</v>
      </c>
      <c r="H14" s="199">
        <f>Položky!BD100</f>
        <v>0</v>
      </c>
      <c r="I14" s="200">
        <f>Položky!BE100</f>
        <v>0</v>
      </c>
    </row>
    <row r="15" spans="1:256" s="35" customFormat="1" ht="13.5" thickBot="1" x14ac:dyDescent="0.25">
      <c r="A15" s="197" t="str">
        <f>Položky!B101</f>
        <v>D96</v>
      </c>
      <c r="B15" s="115" t="str">
        <f>Položky!C101</f>
        <v>Přesuny suti a vybouraných hmot</v>
      </c>
      <c r="C15" s="66"/>
      <c r="D15" s="116"/>
      <c r="E15" s="198">
        <f>Položky!BA112</f>
        <v>0</v>
      </c>
      <c r="F15" s="199">
        <f>Položky!BB112</f>
        <v>0</v>
      </c>
      <c r="G15" s="199">
        <f>Položky!BC112</f>
        <v>0</v>
      </c>
      <c r="H15" s="199">
        <f>Položky!BD112</f>
        <v>0</v>
      </c>
      <c r="I15" s="200">
        <f>Položky!BE112</f>
        <v>0</v>
      </c>
    </row>
    <row r="16" spans="1:256" ht="13.5" thickBot="1" x14ac:dyDescent="0.25">
      <c r="A16" s="117"/>
      <c r="B16" s="118" t="s">
        <v>57</v>
      </c>
      <c r="C16" s="118"/>
      <c r="D16" s="119"/>
      <c r="E16" s="120">
        <f>SUM(E7:E15)</f>
        <v>0</v>
      </c>
      <c r="F16" s="121">
        <f>SUM(F7:F15)</f>
        <v>0</v>
      </c>
      <c r="G16" s="121">
        <f>SUM(G7:G15)</f>
        <v>0</v>
      </c>
      <c r="H16" s="121">
        <f>SUM(H7:H15)</f>
        <v>0</v>
      </c>
      <c r="I16" s="122">
        <f>SUM(I7:I15)</f>
        <v>0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</row>
    <row r="17" spans="1:57" x14ac:dyDescent="0.2">
      <c r="A17" s="66"/>
      <c r="B17" s="66"/>
      <c r="C17" s="66"/>
      <c r="D17" s="66"/>
      <c r="E17" s="66"/>
      <c r="F17" s="66"/>
      <c r="G17" s="66"/>
      <c r="H17" s="66"/>
      <c r="I17" s="66"/>
    </row>
    <row r="18" spans="1:57" ht="18" x14ac:dyDescent="0.25">
      <c r="A18" s="107" t="s">
        <v>58</v>
      </c>
      <c r="B18" s="107"/>
      <c r="C18" s="107"/>
      <c r="D18" s="107"/>
      <c r="E18" s="107"/>
      <c r="F18" s="107"/>
      <c r="G18" s="124"/>
      <c r="H18" s="107"/>
      <c r="I18" s="107"/>
      <c r="BA18" s="41"/>
      <c r="BB18" s="41"/>
      <c r="BC18" s="41"/>
      <c r="BD18" s="41"/>
      <c r="BE18" s="41"/>
    </row>
    <row r="19" spans="1:57" ht="13.5" thickBot="1" x14ac:dyDescent="0.25">
      <c r="A19" s="77"/>
      <c r="B19" s="77"/>
      <c r="C19" s="77"/>
      <c r="D19" s="77"/>
      <c r="E19" s="77"/>
      <c r="F19" s="77"/>
      <c r="G19" s="77"/>
      <c r="H19" s="77"/>
      <c r="I19" s="77"/>
    </row>
    <row r="20" spans="1:57" x14ac:dyDescent="0.2">
      <c r="A20" s="71" t="s">
        <v>59</v>
      </c>
      <c r="B20" s="72"/>
      <c r="C20" s="72"/>
      <c r="D20" s="125"/>
      <c r="E20" s="126" t="s">
        <v>60</v>
      </c>
      <c r="F20" s="127" t="s">
        <v>61</v>
      </c>
      <c r="G20" s="128" t="s">
        <v>62</v>
      </c>
      <c r="H20" s="129"/>
      <c r="I20" s="130" t="s">
        <v>60</v>
      </c>
    </row>
    <row r="21" spans="1:57" x14ac:dyDescent="0.2">
      <c r="A21" s="64" t="s">
        <v>275</v>
      </c>
      <c r="B21" s="55"/>
      <c r="C21" s="55"/>
      <c r="D21" s="131"/>
      <c r="E21" s="132">
        <v>0</v>
      </c>
      <c r="F21" s="133">
        <v>3</v>
      </c>
      <c r="G21" s="134">
        <f>CHOOSE(BA21+1,HSV+PSV,HSV+PSV+Mont,HSV+PSV+Dodavka+Mont,HSV,PSV,Mont,Dodavka,Mont+Dodavka,0)</f>
        <v>0</v>
      </c>
      <c r="H21" s="135"/>
      <c r="I21" s="136">
        <f>E21+F21*G21/100</f>
        <v>0</v>
      </c>
      <c r="BA21">
        <v>0</v>
      </c>
    </row>
    <row r="22" spans="1:57" x14ac:dyDescent="0.2">
      <c r="A22" s="64" t="s">
        <v>276</v>
      </c>
      <c r="B22" s="55"/>
      <c r="C22" s="55"/>
      <c r="D22" s="131"/>
      <c r="E22" s="132">
        <v>0</v>
      </c>
      <c r="F22" s="133">
        <v>4</v>
      </c>
      <c r="G22" s="134">
        <f>CHOOSE(BA22+1,HSV+PSV,HSV+PSV+Mont,HSV+PSV+Dodavka+Mont,HSV,PSV,Mont,Dodavka,Mont+Dodavka,0)</f>
        <v>0</v>
      </c>
      <c r="H22" s="135"/>
      <c r="I22" s="136">
        <f>E22+F22*G22/100</f>
        <v>0</v>
      </c>
      <c r="BA22">
        <v>0</v>
      </c>
    </row>
    <row r="23" spans="1:57" x14ac:dyDescent="0.2">
      <c r="A23" s="64" t="s">
        <v>277</v>
      </c>
      <c r="B23" s="55"/>
      <c r="C23" s="55"/>
      <c r="D23" s="131"/>
      <c r="E23" s="132">
        <v>0</v>
      </c>
      <c r="F23" s="133">
        <v>3</v>
      </c>
      <c r="G23" s="134">
        <f>CHOOSE(BA23+1,HSV+PSV,HSV+PSV+Mont,HSV+PSV+Dodavka+Mont,HSV,PSV,Mont,Dodavka,Mont+Dodavka,0)</f>
        <v>0</v>
      </c>
      <c r="H23" s="135"/>
      <c r="I23" s="136">
        <f>E23+F23*G23/100</f>
        <v>0</v>
      </c>
      <c r="BA23">
        <v>1</v>
      </c>
    </row>
    <row r="24" spans="1:57" x14ac:dyDescent="0.2">
      <c r="A24" s="64" t="s">
        <v>278</v>
      </c>
      <c r="B24" s="55"/>
      <c r="C24" s="55"/>
      <c r="D24" s="131"/>
      <c r="E24" s="132">
        <v>0</v>
      </c>
      <c r="F24" s="133">
        <v>3.5</v>
      </c>
      <c r="G24" s="134">
        <f>CHOOSE(BA24+1,HSV+PSV,HSV+PSV+Mont,HSV+PSV+Dodavka+Mont,HSV,PSV,Mont,Dodavka,Mont+Dodavka,0)</f>
        <v>0</v>
      </c>
      <c r="H24" s="135"/>
      <c r="I24" s="136">
        <f>E24+F24*G24/100</f>
        <v>0</v>
      </c>
      <c r="BA24">
        <v>1</v>
      </c>
    </row>
    <row r="25" spans="1:57" ht="13.5" thickBot="1" x14ac:dyDescent="0.25">
      <c r="A25" s="137"/>
      <c r="B25" s="138" t="s">
        <v>63</v>
      </c>
      <c r="C25" s="139"/>
      <c r="D25" s="140"/>
      <c r="E25" s="141"/>
      <c r="F25" s="142"/>
      <c r="G25" s="142"/>
      <c r="H25" s="219">
        <f>SUM(I21:I24)</f>
        <v>0</v>
      </c>
      <c r="I25" s="220"/>
    </row>
    <row r="27" spans="1:57" x14ac:dyDescent="0.2">
      <c r="B27" s="123"/>
      <c r="F27" s="143"/>
      <c r="G27" s="144"/>
      <c r="H27" s="144"/>
      <c r="I27" s="145"/>
    </row>
    <row r="28" spans="1:57" x14ac:dyDescent="0.2">
      <c r="F28" s="143"/>
      <c r="G28" s="144"/>
      <c r="H28" s="144"/>
      <c r="I28" s="145"/>
    </row>
    <row r="29" spans="1:57" x14ac:dyDescent="0.2">
      <c r="F29" s="143"/>
      <c r="G29" s="144"/>
      <c r="H29" s="144"/>
      <c r="I29" s="145"/>
    </row>
    <row r="30" spans="1:57" x14ac:dyDescent="0.2">
      <c r="F30" s="143"/>
      <c r="G30" s="144"/>
      <c r="H30" s="144"/>
      <c r="I30" s="145"/>
    </row>
    <row r="31" spans="1:57" x14ac:dyDescent="0.2">
      <c r="F31" s="143"/>
      <c r="G31" s="144"/>
      <c r="H31" s="144"/>
      <c r="I31" s="145"/>
    </row>
    <row r="32" spans="1:57" x14ac:dyDescent="0.2">
      <c r="F32" s="143"/>
      <c r="G32" s="144"/>
      <c r="H32" s="144"/>
      <c r="I32" s="145"/>
    </row>
    <row r="33" spans="6:9" x14ac:dyDescent="0.2">
      <c r="F33" s="143"/>
      <c r="G33" s="144"/>
      <c r="H33" s="144"/>
      <c r="I33" s="145"/>
    </row>
    <row r="34" spans="6:9" x14ac:dyDescent="0.2">
      <c r="F34" s="143"/>
      <c r="G34" s="144"/>
      <c r="H34" s="144"/>
      <c r="I34" s="145"/>
    </row>
    <row r="35" spans="6:9" x14ac:dyDescent="0.2">
      <c r="F35" s="143"/>
      <c r="G35" s="144"/>
      <c r="H35" s="144"/>
      <c r="I35" s="145"/>
    </row>
    <row r="36" spans="6:9" x14ac:dyDescent="0.2">
      <c r="F36" s="143"/>
      <c r="G36" s="144"/>
      <c r="H36" s="144"/>
      <c r="I36" s="145"/>
    </row>
    <row r="37" spans="6:9" x14ac:dyDescent="0.2">
      <c r="F37" s="143"/>
      <c r="G37" s="144"/>
      <c r="H37" s="144"/>
      <c r="I37" s="145"/>
    </row>
    <row r="38" spans="6:9" x14ac:dyDescent="0.2">
      <c r="F38" s="143"/>
      <c r="G38" s="144"/>
      <c r="H38" s="144"/>
      <c r="I38" s="145"/>
    </row>
    <row r="39" spans="6:9" x14ac:dyDescent="0.2">
      <c r="F39" s="143"/>
      <c r="G39" s="144"/>
      <c r="H39" s="144"/>
      <c r="I39" s="145"/>
    </row>
    <row r="40" spans="6:9" x14ac:dyDescent="0.2">
      <c r="F40" s="143"/>
      <c r="G40" s="144"/>
      <c r="H40" s="144"/>
      <c r="I40" s="145"/>
    </row>
    <row r="41" spans="6:9" x14ac:dyDescent="0.2">
      <c r="F41" s="143"/>
      <c r="G41" s="144"/>
      <c r="H41" s="144"/>
      <c r="I41" s="145"/>
    </row>
    <row r="42" spans="6:9" x14ac:dyDescent="0.2">
      <c r="F42" s="143"/>
      <c r="G42" s="144"/>
      <c r="H42" s="144"/>
      <c r="I42" s="145"/>
    </row>
    <row r="43" spans="6:9" x14ac:dyDescent="0.2">
      <c r="F43" s="143"/>
      <c r="G43" s="144"/>
      <c r="H43" s="144"/>
      <c r="I43" s="145"/>
    </row>
    <row r="44" spans="6:9" x14ac:dyDescent="0.2">
      <c r="F44" s="143"/>
      <c r="G44" s="144"/>
      <c r="H44" s="144"/>
      <c r="I44" s="145"/>
    </row>
    <row r="45" spans="6:9" x14ac:dyDescent="0.2">
      <c r="F45" s="143"/>
      <c r="G45" s="144"/>
      <c r="H45" s="144"/>
      <c r="I45" s="145"/>
    </row>
    <row r="46" spans="6:9" x14ac:dyDescent="0.2">
      <c r="F46" s="143"/>
      <c r="G46" s="144"/>
      <c r="H46" s="144"/>
      <c r="I46" s="145"/>
    </row>
    <row r="47" spans="6:9" x14ac:dyDescent="0.2">
      <c r="F47" s="143"/>
      <c r="G47" s="144"/>
      <c r="H47" s="144"/>
      <c r="I47" s="145"/>
    </row>
    <row r="48" spans="6:9" x14ac:dyDescent="0.2">
      <c r="F48" s="143"/>
      <c r="G48" s="144"/>
      <c r="H48" s="144"/>
      <c r="I48" s="145"/>
    </row>
    <row r="49" spans="6:9" x14ac:dyDescent="0.2">
      <c r="F49" s="143"/>
      <c r="G49" s="144"/>
      <c r="H49" s="144"/>
      <c r="I49" s="145"/>
    </row>
    <row r="50" spans="6:9" x14ac:dyDescent="0.2">
      <c r="F50" s="143"/>
      <c r="G50" s="144"/>
      <c r="H50" s="144"/>
      <c r="I50" s="145"/>
    </row>
    <row r="51" spans="6:9" x14ac:dyDescent="0.2">
      <c r="F51" s="143"/>
      <c r="G51" s="144"/>
      <c r="H51" s="144"/>
      <c r="I51" s="145"/>
    </row>
    <row r="52" spans="6:9" x14ac:dyDescent="0.2">
      <c r="F52" s="143"/>
      <c r="G52" s="144"/>
      <c r="H52" s="144"/>
      <c r="I52" s="145"/>
    </row>
    <row r="53" spans="6:9" x14ac:dyDescent="0.2">
      <c r="F53" s="143"/>
      <c r="G53" s="144"/>
      <c r="H53" s="144"/>
      <c r="I53" s="145"/>
    </row>
    <row r="54" spans="6:9" x14ac:dyDescent="0.2">
      <c r="F54" s="143"/>
      <c r="G54" s="144"/>
      <c r="H54" s="144"/>
      <c r="I54" s="145"/>
    </row>
    <row r="55" spans="6:9" x14ac:dyDescent="0.2">
      <c r="F55" s="143"/>
      <c r="G55" s="144"/>
      <c r="H55" s="144"/>
      <c r="I55" s="145"/>
    </row>
    <row r="56" spans="6:9" x14ac:dyDescent="0.2">
      <c r="F56" s="143"/>
      <c r="G56" s="144"/>
      <c r="H56" s="144"/>
      <c r="I56" s="145"/>
    </row>
    <row r="57" spans="6:9" x14ac:dyDescent="0.2">
      <c r="F57" s="143"/>
      <c r="G57" s="144"/>
      <c r="H57" s="144"/>
      <c r="I57" s="145"/>
    </row>
    <row r="58" spans="6:9" x14ac:dyDescent="0.2">
      <c r="F58" s="143"/>
      <c r="G58" s="144"/>
      <c r="H58" s="144"/>
      <c r="I58" s="145"/>
    </row>
    <row r="59" spans="6:9" x14ac:dyDescent="0.2">
      <c r="F59" s="143"/>
      <c r="G59" s="144"/>
      <c r="H59" s="144"/>
      <c r="I59" s="145"/>
    </row>
    <row r="60" spans="6:9" x14ac:dyDescent="0.2">
      <c r="F60" s="143"/>
      <c r="G60" s="144"/>
      <c r="H60" s="144"/>
      <c r="I60" s="145"/>
    </row>
    <row r="61" spans="6:9" x14ac:dyDescent="0.2">
      <c r="F61" s="143"/>
      <c r="G61" s="144"/>
      <c r="H61" s="144"/>
      <c r="I61" s="145"/>
    </row>
    <row r="62" spans="6:9" x14ac:dyDescent="0.2">
      <c r="F62" s="143"/>
      <c r="G62" s="144"/>
      <c r="H62" s="144"/>
      <c r="I62" s="145"/>
    </row>
    <row r="63" spans="6:9" x14ac:dyDescent="0.2">
      <c r="F63" s="143"/>
      <c r="G63" s="144"/>
      <c r="H63" s="144"/>
      <c r="I63" s="145"/>
    </row>
    <row r="64" spans="6:9" x14ac:dyDescent="0.2">
      <c r="F64" s="143"/>
      <c r="G64" s="144"/>
      <c r="H64" s="144"/>
      <c r="I64" s="145"/>
    </row>
    <row r="65" spans="6:9" x14ac:dyDescent="0.2">
      <c r="F65" s="143"/>
      <c r="G65" s="144"/>
      <c r="H65" s="144"/>
      <c r="I65" s="145"/>
    </row>
    <row r="66" spans="6:9" x14ac:dyDescent="0.2">
      <c r="F66" s="143"/>
      <c r="G66" s="144"/>
      <c r="H66" s="144"/>
      <c r="I66" s="145"/>
    </row>
    <row r="67" spans="6:9" x14ac:dyDescent="0.2">
      <c r="F67" s="143"/>
      <c r="G67" s="144"/>
      <c r="H67" s="144"/>
      <c r="I67" s="145"/>
    </row>
    <row r="68" spans="6:9" x14ac:dyDescent="0.2">
      <c r="F68" s="143"/>
      <c r="G68" s="144"/>
      <c r="H68" s="144"/>
      <c r="I68" s="145"/>
    </row>
    <row r="69" spans="6:9" x14ac:dyDescent="0.2">
      <c r="F69" s="143"/>
      <c r="G69" s="144"/>
      <c r="H69" s="144"/>
      <c r="I69" s="145"/>
    </row>
    <row r="70" spans="6:9" x14ac:dyDescent="0.2">
      <c r="F70" s="143"/>
      <c r="G70" s="144"/>
      <c r="H70" s="144"/>
      <c r="I70" s="145"/>
    </row>
    <row r="71" spans="6:9" x14ac:dyDescent="0.2">
      <c r="F71" s="143"/>
      <c r="G71" s="144"/>
      <c r="H71" s="144"/>
      <c r="I71" s="145"/>
    </row>
    <row r="72" spans="6:9" x14ac:dyDescent="0.2">
      <c r="F72" s="143"/>
      <c r="G72" s="144"/>
      <c r="H72" s="144"/>
      <c r="I72" s="145"/>
    </row>
    <row r="73" spans="6:9" x14ac:dyDescent="0.2">
      <c r="F73" s="143"/>
      <c r="G73" s="144"/>
      <c r="H73" s="144"/>
      <c r="I73" s="145"/>
    </row>
    <row r="74" spans="6:9" x14ac:dyDescent="0.2">
      <c r="F74" s="143"/>
      <c r="G74" s="144"/>
      <c r="H74" s="144"/>
      <c r="I74" s="145"/>
    </row>
    <row r="75" spans="6:9" x14ac:dyDescent="0.2">
      <c r="F75" s="143"/>
      <c r="G75" s="144"/>
      <c r="H75" s="144"/>
      <c r="I75" s="145"/>
    </row>
    <row r="76" spans="6:9" x14ac:dyDescent="0.2">
      <c r="F76" s="143"/>
      <c r="G76" s="144"/>
      <c r="H76" s="144"/>
      <c r="I76" s="145"/>
    </row>
  </sheetData>
  <mergeCells count="4">
    <mergeCell ref="A1:B1"/>
    <mergeCell ref="A2:B2"/>
    <mergeCell ref="G2:I2"/>
    <mergeCell ref="H25:I25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CZ185"/>
  <sheetViews>
    <sheetView showGridLines="0" showZeros="0" tabSelected="1" zoomScaleNormal="100" workbookViewId="0">
      <selection activeCell="G2" sqref="G2"/>
    </sheetView>
  </sheetViews>
  <sheetFormatPr defaultRowHeight="12.75" x14ac:dyDescent="0.2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91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256" width="9.140625" style="146"/>
    <col min="257" max="257" width="4.42578125" style="146" customWidth="1"/>
    <col min="258" max="258" width="11.5703125" style="146" customWidth="1"/>
    <col min="259" max="259" width="40.42578125" style="146" customWidth="1"/>
    <col min="260" max="260" width="5.5703125" style="146" customWidth="1"/>
    <col min="261" max="261" width="8.5703125" style="146" customWidth="1"/>
    <col min="262" max="262" width="9.85546875" style="146" customWidth="1"/>
    <col min="263" max="263" width="13.85546875" style="146" customWidth="1"/>
    <col min="264" max="267" width="9.140625" style="146"/>
    <col min="268" max="268" width="75.42578125" style="146" customWidth="1"/>
    <col min="269" max="269" width="45.28515625" style="146" customWidth="1"/>
    <col min="270" max="512" width="9.140625" style="146"/>
    <col min="513" max="513" width="4.42578125" style="146" customWidth="1"/>
    <col min="514" max="514" width="11.5703125" style="146" customWidth="1"/>
    <col min="515" max="515" width="40.42578125" style="146" customWidth="1"/>
    <col min="516" max="516" width="5.5703125" style="146" customWidth="1"/>
    <col min="517" max="517" width="8.5703125" style="146" customWidth="1"/>
    <col min="518" max="518" width="9.85546875" style="146" customWidth="1"/>
    <col min="519" max="519" width="13.85546875" style="146" customWidth="1"/>
    <col min="520" max="523" width="9.140625" style="146"/>
    <col min="524" max="524" width="75.42578125" style="146" customWidth="1"/>
    <col min="525" max="525" width="45.28515625" style="146" customWidth="1"/>
    <col min="526" max="768" width="9.140625" style="146"/>
    <col min="769" max="769" width="4.42578125" style="146" customWidth="1"/>
    <col min="770" max="770" width="11.5703125" style="146" customWidth="1"/>
    <col min="771" max="771" width="40.42578125" style="146" customWidth="1"/>
    <col min="772" max="772" width="5.5703125" style="146" customWidth="1"/>
    <col min="773" max="773" width="8.5703125" style="146" customWidth="1"/>
    <col min="774" max="774" width="9.85546875" style="146" customWidth="1"/>
    <col min="775" max="775" width="13.85546875" style="146" customWidth="1"/>
    <col min="776" max="779" width="9.140625" style="146"/>
    <col min="780" max="780" width="75.42578125" style="146" customWidth="1"/>
    <col min="781" max="781" width="45.28515625" style="146" customWidth="1"/>
    <col min="782" max="1024" width="9.140625" style="146"/>
    <col min="1025" max="1025" width="4.42578125" style="146" customWidth="1"/>
    <col min="1026" max="1026" width="11.5703125" style="146" customWidth="1"/>
    <col min="1027" max="1027" width="40.42578125" style="146" customWidth="1"/>
    <col min="1028" max="1028" width="5.5703125" style="146" customWidth="1"/>
    <col min="1029" max="1029" width="8.5703125" style="146" customWidth="1"/>
    <col min="1030" max="1030" width="9.85546875" style="146" customWidth="1"/>
    <col min="1031" max="1031" width="13.85546875" style="146" customWidth="1"/>
    <col min="1032" max="1035" width="9.140625" style="146"/>
    <col min="1036" max="1036" width="75.42578125" style="146" customWidth="1"/>
    <col min="1037" max="1037" width="45.28515625" style="146" customWidth="1"/>
    <col min="1038" max="1280" width="9.140625" style="146"/>
    <col min="1281" max="1281" width="4.42578125" style="146" customWidth="1"/>
    <col min="1282" max="1282" width="11.5703125" style="146" customWidth="1"/>
    <col min="1283" max="1283" width="40.42578125" style="146" customWidth="1"/>
    <col min="1284" max="1284" width="5.5703125" style="146" customWidth="1"/>
    <col min="1285" max="1285" width="8.5703125" style="146" customWidth="1"/>
    <col min="1286" max="1286" width="9.85546875" style="146" customWidth="1"/>
    <col min="1287" max="1287" width="13.85546875" style="146" customWidth="1"/>
    <col min="1288" max="1291" width="9.140625" style="146"/>
    <col min="1292" max="1292" width="75.42578125" style="146" customWidth="1"/>
    <col min="1293" max="1293" width="45.28515625" style="146" customWidth="1"/>
    <col min="1294" max="1536" width="9.140625" style="146"/>
    <col min="1537" max="1537" width="4.42578125" style="146" customWidth="1"/>
    <col min="1538" max="1538" width="11.5703125" style="146" customWidth="1"/>
    <col min="1539" max="1539" width="40.42578125" style="146" customWidth="1"/>
    <col min="1540" max="1540" width="5.5703125" style="146" customWidth="1"/>
    <col min="1541" max="1541" width="8.5703125" style="146" customWidth="1"/>
    <col min="1542" max="1542" width="9.85546875" style="146" customWidth="1"/>
    <col min="1543" max="1543" width="13.85546875" style="146" customWidth="1"/>
    <col min="1544" max="1547" width="9.140625" style="146"/>
    <col min="1548" max="1548" width="75.42578125" style="146" customWidth="1"/>
    <col min="1549" max="1549" width="45.28515625" style="146" customWidth="1"/>
    <col min="1550" max="1792" width="9.140625" style="146"/>
    <col min="1793" max="1793" width="4.42578125" style="146" customWidth="1"/>
    <col min="1794" max="1794" width="11.5703125" style="146" customWidth="1"/>
    <col min="1795" max="1795" width="40.42578125" style="146" customWidth="1"/>
    <col min="1796" max="1796" width="5.5703125" style="146" customWidth="1"/>
    <col min="1797" max="1797" width="8.5703125" style="146" customWidth="1"/>
    <col min="1798" max="1798" width="9.85546875" style="146" customWidth="1"/>
    <col min="1799" max="1799" width="13.85546875" style="146" customWidth="1"/>
    <col min="1800" max="1803" width="9.140625" style="146"/>
    <col min="1804" max="1804" width="75.42578125" style="146" customWidth="1"/>
    <col min="1805" max="1805" width="45.28515625" style="146" customWidth="1"/>
    <col min="1806" max="2048" width="9.140625" style="146"/>
    <col min="2049" max="2049" width="4.42578125" style="146" customWidth="1"/>
    <col min="2050" max="2050" width="11.5703125" style="146" customWidth="1"/>
    <col min="2051" max="2051" width="40.42578125" style="146" customWidth="1"/>
    <col min="2052" max="2052" width="5.5703125" style="146" customWidth="1"/>
    <col min="2053" max="2053" width="8.5703125" style="146" customWidth="1"/>
    <col min="2054" max="2054" width="9.85546875" style="146" customWidth="1"/>
    <col min="2055" max="2055" width="13.85546875" style="146" customWidth="1"/>
    <col min="2056" max="2059" width="9.140625" style="146"/>
    <col min="2060" max="2060" width="75.42578125" style="146" customWidth="1"/>
    <col min="2061" max="2061" width="45.28515625" style="146" customWidth="1"/>
    <col min="2062" max="2304" width="9.140625" style="146"/>
    <col min="2305" max="2305" width="4.42578125" style="146" customWidth="1"/>
    <col min="2306" max="2306" width="11.5703125" style="146" customWidth="1"/>
    <col min="2307" max="2307" width="40.42578125" style="146" customWidth="1"/>
    <col min="2308" max="2308" width="5.5703125" style="146" customWidth="1"/>
    <col min="2309" max="2309" width="8.5703125" style="146" customWidth="1"/>
    <col min="2310" max="2310" width="9.85546875" style="146" customWidth="1"/>
    <col min="2311" max="2311" width="13.85546875" style="146" customWidth="1"/>
    <col min="2312" max="2315" width="9.140625" style="146"/>
    <col min="2316" max="2316" width="75.42578125" style="146" customWidth="1"/>
    <col min="2317" max="2317" width="45.28515625" style="146" customWidth="1"/>
    <col min="2318" max="2560" width="9.140625" style="146"/>
    <col min="2561" max="2561" width="4.42578125" style="146" customWidth="1"/>
    <col min="2562" max="2562" width="11.5703125" style="146" customWidth="1"/>
    <col min="2563" max="2563" width="40.42578125" style="146" customWidth="1"/>
    <col min="2564" max="2564" width="5.5703125" style="146" customWidth="1"/>
    <col min="2565" max="2565" width="8.5703125" style="146" customWidth="1"/>
    <col min="2566" max="2566" width="9.85546875" style="146" customWidth="1"/>
    <col min="2567" max="2567" width="13.85546875" style="146" customWidth="1"/>
    <col min="2568" max="2571" width="9.140625" style="146"/>
    <col min="2572" max="2572" width="75.42578125" style="146" customWidth="1"/>
    <col min="2573" max="2573" width="45.28515625" style="146" customWidth="1"/>
    <col min="2574" max="2816" width="9.140625" style="146"/>
    <col min="2817" max="2817" width="4.42578125" style="146" customWidth="1"/>
    <col min="2818" max="2818" width="11.5703125" style="146" customWidth="1"/>
    <col min="2819" max="2819" width="40.42578125" style="146" customWidth="1"/>
    <col min="2820" max="2820" width="5.5703125" style="146" customWidth="1"/>
    <col min="2821" max="2821" width="8.5703125" style="146" customWidth="1"/>
    <col min="2822" max="2822" width="9.85546875" style="146" customWidth="1"/>
    <col min="2823" max="2823" width="13.85546875" style="146" customWidth="1"/>
    <col min="2824" max="2827" width="9.140625" style="146"/>
    <col min="2828" max="2828" width="75.42578125" style="146" customWidth="1"/>
    <col min="2829" max="2829" width="45.28515625" style="146" customWidth="1"/>
    <col min="2830" max="3072" width="9.140625" style="146"/>
    <col min="3073" max="3073" width="4.42578125" style="146" customWidth="1"/>
    <col min="3074" max="3074" width="11.5703125" style="146" customWidth="1"/>
    <col min="3075" max="3075" width="40.42578125" style="146" customWidth="1"/>
    <col min="3076" max="3076" width="5.5703125" style="146" customWidth="1"/>
    <col min="3077" max="3077" width="8.5703125" style="146" customWidth="1"/>
    <col min="3078" max="3078" width="9.85546875" style="146" customWidth="1"/>
    <col min="3079" max="3079" width="13.85546875" style="146" customWidth="1"/>
    <col min="3080" max="3083" width="9.140625" style="146"/>
    <col min="3084" max="3084" width="75.42578125" style="146" customWidth="1"/>
    <col min="3085" max="3085" width="45.28515625" style="146" customWidth="1"/>
    <col min="3086" max="3328" width="9.140625" style="146"/>
    <col min="3329" max="3329" width="4.42578125" style="146" customWidth="1"/>
    <col min="3330" max="3330" width="11.5703125" style="146" customWidth="1"/>
    <col min="3331" max="3331" width="40.42578125" style="146" customWidth="1"/>
    <col min="3332" max="3332" width="5.5703125" style="146" customWidth="1"/>
    <col min="3333" max="3333" width="8.5703125" style="146" customWidth="1"/>
    <col min="3334" max="3334" width="9.85546875" style="146" customWidth="1"/>
    <col min="3335" max="3335" width="13.85546875" style="146" customWidth="1"/>
    <col min="3336" max="3339" width="9.140625" style="146"/>
    <col min="3340" max="3340" width="75.42578125" style="146" customWidth="1"/>
    <col min="3341" max="3341" width="45.28515625" style="146" customWidth="1"/>
    <col min="3342" max="3584" width="9.140625" style="146"/>
    <col min="3585" max="3585" width="4.42578125" style="146" customWidth="1"/>
    <col min="3586" max="3586" width="11.5703125" style="146" customWidth="1"/>
    <col min="3587" max="3587" width="40.42578125" style="146" customWidth="1"/>
    <col min="3588" max="3588" width="5.5703125" style="146" customWidth="1"/>
    <col min="3589" max="3589" width="8.5703125" style="146" customWidth="1"/>
    <col min="3590" max="3590" width="9.85546875" style="146" customWidth="1"/>
    <col min="3591" max="3591" width="13.85546875" style="146" customWidth="1"/>
    <col min="3592" max="3595" width="9.140625" style="146"/>
    <col min="3596" max="3596" width="75.42578125" style="146" customWidth="1"/>
    <col min="3597" max="3597" width="45.28515625" style="146" customWidth="1"/>
    <col min="3598" max="3840" width="9.140625" style="146"/>
    <col min="3841" max="3841" width="4.42578125" style="146" customWidth="1"/>
    <col min="3842" max="3842" width="11.5703125" style="146" customWidth="1"/>
    <col min="3843" max="3843" width="40.42578125" style="146" customWidth="1"/>
    <col min="3844" max="3844" width="5.5703125" style="146" customWidth="1"/>
    <col min="3845" max="3845" width="8.5703125" style="146" customWidth="1"/>
    <col min="3846" max="3846" width="9.85546875" style="146" customWidth="1"/>
    <col min="3847" max="3847" width="13.85546875" style="146" customWidth="1"/>
    <col min="3848" max="3851" width="9.140625" style="146"/>
    <col min="3852" max="3852" width="75.42578125" style="146" customWidth="1"/>
    <col min="3853" max="3853" width="45.28515625" style="146" customWidth="1"/>
    <col min="3854" max="4096" width="9.140625" style="146"/>
    <col min="4097" max="4097" width="4.42578125" style="146" customWidth="1"/>
    <col min="4098" max="4098" width="11.5703125" style="146" customWidth="1"/>
    <col min="4099" max="4099" width="40.42578125" style="146" customWidth="1"/>
    <col min="4100" max="4100" width="5.5703125" style="146" customWidth="1"/>
    <col min="4101" max="4101" width="8.5703125" style="146" customWidth="1"/>
    <col min="4102" max="4102" width="9.85546875" style="146" customWidth="1"/>
    <col min="4103" max="4103" width="13.85546875" style="146" customWidth="1"/>
    <col min="4104" max="4107" width="9.140625" style="146"/>
    <col min="4108" max="4108" width="75.42578125" style="146" customWidth="1"/>
    <col min="4109" max="4109" width="45.28515625" style="146" customWidth="1"/>
    <col min="4110" max="4352" width="9.140625" style="146"/>
    <col min="4353" max="4353" width="4.42578125" style="146" customWidth="1"/>
    <col min="4354" max="4354" width="11.5703125" style="146" customWidth="1"/>
    <col min="4355" max="4355" width="40.42578125" style="146" customWidth="1"/>
    <col min="4356" max="4356" width="5.5703125" style="146" customWidth="1"/>
    <col min="4357" max="4357" width="8.5703125" style="146" customWidth="1"/>
    <col min="4358" max="4358" width="9.85546875" style="146" customWidth="1"/>
    <col min="4359" max="4359" width="13.85546875" style="146" customWidth="1"/>
    <col min="4360" max="4363" width="9.140625" style="146"/>
    <col min="4364" max="4364" width="75.42578125" style="146" customWidth="1"/>
    <col min="4365" max="4365" width="45.28515625" style="146" customWidth="1"/>
    <col min="4366" max="4608" width="9.140625" style="146"/>
    <col min="4609" max="4609" width="4.42578125" style="146" customWidth="1"/>
    <col min="4610" max="4610" width="11.5703125" style="146" customWidth="1"/>
    <col min="4611" max="4611" width="40.42578125" style="146" customWidth="1"/>
    <col min="4612" max="4612" width="5.5703125" style="146" customWidth="1"/>
    <col min="4613" max="4613" width="8.5703125" style="146" customWidth="1"/>
    <col min="4614" max="4614" width="9.85546875" style="146" customWidth="1"/>
    <col min="4615" max="4615" width="13.85546875" style="146" customWidth="1"/>
    <col min="4616" max="4619" width="9.140625" style="146"/>
    <col min="4620" max="4620" width="75.42578125" style="146" customWidth="1"/>
    <col min="4621" max="4621" width="45.28515625" style="146" customWidth="1"/>
    <col min="4622" max="4864" width="9.140625" style="146"/>
    <col min="4865" max="4865" width="4.42578125" style="146" customWidth="1"/>
    <col min="4866" max="4866" width="11.5703125" style="146" customWidth="1"/>
    <col min="4867" max="4867" width="40.42578125" style="146" customWidth="1"/>
    <col min="4868" max="4868" width="5.5703125" style="146" customWidth="1"/>
    <col min="4869" max="4869" width="8.5703125" style="146" customWidth="1"/>
    <col min="4870" max="4870" width="9.85546875" style="146" customWidth="1"/>
    <col min="4871" max="4871" width="13.85546875" style="146" customWidth="1"/>
    <col min="4872" max="4875" width="9.140625" style="146"/>
    <col min="4876" max="4876" width="75.42578125" style="146" customWidth="1"/>
    <col min="4877" max="4877" width="45.28515625" style="146" customWidth="1"/>
    <col min="4878" max="5120" width="9.140625" style="146"/>
    <col min="5121" max="5121" width="4.42578125" style="146" customWidth="1"/>
    <col min="5122" max="5122" width="11.5703125" style="146" customWidth="1"/>
    <col min="5123" max="5123" width="40.42578125" style="146" customWidth="1"/>
    <col min="5124" max="5124" width="5.5703125" style="146" customWidth="1"/>
    <col min="5125" max="5125" width="8.5703125" style="146" customWidth="1"/>
    <col min="5126" max="5126" width="9.85546875" style="146" customWidth="1"/>
    <col min="5127" max="5127" width="13.85546875" style="146" customWidth="1"/>
    <col min="5128" max="5131" width="9.140625" style="146"/>
    <col min="5132" max="5132" width="75.42578125" style="146" customWidth="1"/>
    <col min="5133" max="5133" width="45.28515625" style="146" customWidth="1"/>
    <col min="5134" max="5376" width="9.140625" style="146"/>
    <col min="5377" max="5377" width="4.42578125" style="146" customWidth="1"/>
    <col min="5378" max="5378" width="11.5703125" style="146" customWidth="1"/>
    <col min="5379" max="5379" width="40.42578125" style="146" customWidth="1"/>
    <col min="5380" max="5380" width="5.5703125" style="146" customWidth="1"/>
    <col min="5381" max="5381" width="8.5703125" style="146" customWidth="1"/>
    <col min="5382" max="5382" width="9.85546875" style="146" customWidth="1"/>
    <col min="5383" max="5383" width="13.85546875" style="146" customWidth="1"/>
    <col min="5384" max="5387" width="9.140625" style="146"/>
    <col min="5388" max="5388" width="75.42578125" style="146" customWidth="1"/>
    <col min="5389" max="5389" width="45.28515625" style="146" customWidth="1"/>
    <col min="5390" max="5632" width="9.140625" style="146"/>
    <col min="5633" max="5633" width="4.42578125" style="146" customWidth="1"/>
    <col min="5634" max="5634" width="11.5703125" style="146" customWidth="1"/>
    <col min="5635" max="5635" width="40.42578125" style="146" customWidth="1"/>
    <col min="5636" max="5636" width="5.5703125" style="146" customWidth="1"/>
    <col min="5637" max="5637" width="8.5703125" style="146" customWidth="1"/>
    <col min="5638" max="5638" width="9.85546875" style="146" customWidth="1"/>
    <col min="5639" max="5639" width="13.85546875" style="146" customWidth="1"/>
    <col min="5640" max="5643" width="9.140625" style="146"/>
    <col min="5644" max="5644" width="75.42578125" style="146" customWidth="1"/>
    <col min="5645" max="5645" width="45.28515625" style="146" customWidth="1"/>
    <col min="5646" max="5888" width="9.140625" style="146"/>
    <col min="5889" max="5889" width="4.42578125" style="146" customWidth="1"/>
    <col min="5890" max="5890" width="11.5703125" style="146" customWidth="1"/>
    <col min="5891" max="5891" width="40.42578125" style="146" customWidth="1"/>
    <col min="5892" max="5892" width="5.5703125" style="146" customWidth="1"/>
    <col min="5893" max="5893" width="8.5703125" style="146" customWidth="1"/>
    <col min="5894" max="5894" width="9.85546875" style="146" customWidth="1"/>
    <col min="5895" max="5895" width="13.85546875" style="146" customWidth="1"/>
    <col min="5896" max="5899" width="9.140625" style="146"/>
    <col min="5900" max="5900" width="75.42578125" style="146" customWidth="1"/>
    <col min="5901" max="5901" width="45.28515625" style="146" customWidth="1"/>
    <col min="5902" max="6144" width="9.140625" style="146"/>
    <col min="6145" max="6145" width="4.42578125" style="146" customWidth="1"/>
    <col min="6146" max="6146" width="11.5703125" style="146" customWidth="1"/>
    <col min="6147" max="6147" width="40.42578125" style="146" customWidth="1"/>
    <col min="6148" max="6148" width="5.5703125" style="146" customWidth="1"/>
    <col min="6149" max="6149" width="8.5703125" style="146" customWidth="1"/>
    <col min="6150" max="6150" width="9.85546875" style="146" customWidth="1"/>
    <col min="6151" max="6151" width="13.85546875" style="146" customWidth="1"/>
    <col min="6152" max="6155" width="9.140625" style="146"/>
    <col min="6156" max="6156" width="75.42578125" style="146" customWidth="1"/>
    <col min="6157" max="6157" width="45.28515625" style="146" customWidth="1"/>
    <col min="6158" max="6400" width="9.140625" style="146"/>
    <col min="6401" max="6401" width="4.42578125" style="146" customWidth="1"/>
    <col min="6402" max="6402" width="11.5703125" style="146" customWidth="1"/>
    <col min="6403" max="6403" width="40.42578125" style="146" customWidth="1"/>
    <col min="6404" max="6404" width="5.5703125" style="146" customWidth="1"/>
    <col min="6405" max="6405" width="8.5703125" style="146" customWidth="1"/>
    <col min="6406" max="6406" width="9.85546875" style="146" customWidth="1"/>
    <col min="6407" max="6407" width="13.85546875" style="146" customWidth="1"/>
    <col min="6408" max="6411" width="9.140625" style="146"/>
    <col min="6412" max="6412" width="75.42578125" style="146" customWidth="1"/>
    <col min="6413" max="6413" width="45.28515625" style="146" customWidth="1"/>
    <col min="6414" max="6656" width="9.140625" style="146"/>
    <col min="6657" max="6657" width="4.42578125" style="146" customWidth="1"/>
    <col min="6658" max="6658" width="11.5703125" style="146" customWidth="1"/>
    <col min="6659" max="6659" width="40.42578125" style="146" customWidth="1"/>
    <col min="6660" max="6660" width="5.5703125" style="146" customWidth="1"/>
    <col min="6661" max="6661" width="8.5703125" style="146" customWidth="1"/>
    <col min="6662" max="6662" width="9.85546875" style="146" customWidth="1"/>
    <col min="6663" max="6663" width="13.85546875" style="146" customWidth="1"/>
    <col min="6664" max="6667" width="9.140625" style="146"/>
    <col min="6668" max="6668" width="75.42578125" style="146" customWidth="1"/>
    <col min="6669" max="6669" width="45.28515625" style="146" customWidth="1"/>
    <col min="6670" max="6912" width="9.140625" style="146"/>
    <col min="6913" max="6913" width="4.42578125" style="146" customWidth="1"/>
    <col min="6914" max="6914" width="11.5703125" style="146" customWidth="1"/>
    <col min="6915" max="6915" width="40.42578125" style="146" customWidth="1"/>
    <col min="6916" max="6916" width="5.5703125" style="146" customWidth="1"/>
    <col min="6917" max="6917" width="8.5703125" style="146" customWidth="1"/>
    <col min="6918" max="6918" width="9.85546875" style="146" customWidth="1"/>
    <col min="6919" max="6919" width="13.85546875" style="146" customWidth="1"/>
    <col min="6920" max="6923" width="9.140625" style="146"/>
    <col min="6924" max="6924" width="75.42578125" style="146" customWidth="1"/>
    <col min="6925" max="6925" width="45.28515625" style="146" customWidth="1"/>
    <col min="6926" max="7168" width="9.140625" style="146"/>
    <col min="7169" max="7169" width="4.42578125" style="146" customWidth="1"/>
    <col min="7170" max="7170" width="11.5703125" style="146" customWidth="1"/>
    <col min="7171" max="7171" width="40.42578125" style="146" customWidth="1"/>
    <col min="7172" max="7172" width="5.5703125" style="146" customWidth="1"/>
    <col min="7173" max="7173" width="8.5703125" style="146" customWidth="1"/>
    <col min="7174" max="7174" width="9.85546875" style="146" customWidth="1"/>
    <col min="7175" max="7175" width="13.85546875" style="146" customWidth="1"/>
    <col min="7176" max="7179" width="9.140625" style="146"/>
    <col min="7180" max="7180" width="75.42578125" style="146" customWidth="1"/>
    <col min="7181" max="7181" width="45.28515625" style="146" customWidth="1"/>
    <col min="7182" max="7424" width="9.140625" style="146"/>
    <col min="7425" max="7425" width="4.42578125" style="146" customWidth="1"/>
    <col min="7426" max="7426" width="11.5703125" style="146" customWidth="1"/>
    <col min="7427" max="7427" width="40.42578125" style="146" customWidth="1"/>
    <col min="7428" max="7428" width="5.5703125" style="146" customWidth="1"/>
    <col min="7429" max="7429" width="8.5703125" style="146" customWidth="1"/>
    <col min="7430" max="7430" width="9.85546875" style="146" customWidth="1"/>
    <col min="7431" max="7431" width="13.85546875" style="146" customWidth="1"/>
    <col min="7432" max="7435" width="9.140625" style="146"/>
    <col min="7436" max="7436" width="75.42578125" style="146" customWidth="1"/>
    <col min="7437" max="7437" width="45.28515625" style="146" customWidth="1"/>
    <col min="7438" max="7680" width="9.140625" style="146"/>
    <col min="7681" max="7681" width="4.42578125" style="146" customWidth="1"/>
    <col min="7682" max="7682" width="11.5703125" style="146" customWidth="1"/>
    <col min="7683" max="7683" width="40.42578125" style="146" customWidth="1"/>
    <col min="7684" max="7684" width="5.5703125" style="146" customWidth="1"/>
    <col min="7685" max="7685" width="8.5703125" style="146" customWidth="1"/>
    <col min="7686" max="7686" width="9.85546875" style="146" customWidth="1"/>
    <col min="7687" max="7687" width="13.85546875" style="146" customWidth="1"/>
    <col min="7688" max="7691" width="9.140625" style="146"/>
    <col min="7692" max="7692" width="75.42578125" style="146" customWidth="1"/>
    <col min="7693" max="7693" width="45.28515625" style="146" customWidth="1"/>
    <col min="7694" max="7936" width="9.140625" style="146"/>
    <col min="7937" max="7937" width="4.42578125" style="146" customWidth="1"/>
    <col min="7938" max="7938" width="11.5703125" style="146" customWidth="1"/>
    <col min="7939" max="7939" width="40.42578125" style="146" customWidth="1"/>
    <col min="7940" max="7940" width="5.5703125" style="146" customWidth="1"/>
    <col min="7941" max="7941" width="8.5703125" style="146" customWidth="1"/>
    <col min="7942" max="7942" width="9.85546875" style="146" customWidth="1"/>
    <col min="7943" max="7943" width="13.85546875" style="146" customWidth="1"/>
    <col min="7944" max="7947" width="9.140625" style="146"/>
    <col min="7948" max="7948" width="75.42578125" style="146" customWidth="1"/>
    <col min="7949" max="7949" width="45.28515625" style="146" customWidth="1"/>
    <col min="7950" max="8192" width="9.140625" style="146"/>
    <col min="8193" max="8193" width="4.42578125" style="146" customWidth="1"/>
    <col min="8194" max="8194" width="11.5703125" style="146" customWidth="1"/>
    <col min="8195" max="8195" width="40.42578125" style="146" customWidth="1"/>
    <col min="8196" max="8196" width="5.5703125" style="146" customWidth="1"/>
    <col min="8197" max="8197" width="8.5703125" style="146" customWidth="1"/>
    <col min="8198" max="8198" width="9.85546875" style="146" customWidth="1"/>
    <col min="8199" max="8199" width="13.85546875" style="146" customWidth="1"/>
    <col min="8200" max="8203" width="9.140625" style="146"/>
    <col min="8204" max="8204" width="75.42578125" style="146" customWidth="1"/>
    <col min="8205" max="8205" width="45.28515625" style="146" customWidth="1"/>
    <col min="8206" max="8448" width="9.140625" style="146"/>
    <col min="8449" max="8449" width="4.42578125" style="146" customWidth="1"/>
    <col min="8450" max="8450" width="11.5703125" style="146" customWidth="1"/>
    <col min="8451" max="8451" width="40.42578125" style="146" customWidth="1"/>
    <col min="8452" max="8452" width="5.5703125" style="146" customWidth="1"/>
    <col min="8453" max="8453" width="8.5703125" style="146" customWidth="1"/>
    <col min="8454" max="8454" width="9.85546875" style="146" customWidth="1"/>
    <col min="8455" max="8455" width="13.85546875" style="146" customWidth="1"/>
    <col min="8456" max="8459" width="9.140625" style="146"/>
    <col min="8460" max="8460" width="75.42578125" style="146" customWidth="1"/>
    <col min="8461" max="8461" width="45.28515625" style="146" customWidth="1"/>
    <col min="8462" max="8704" width="9.140625" style="146"/>
    <col min="8705" max="8705" width="4.42578125" style="146" customWidth="1"/>
    <col min="8706" max="8706" width="11.5703125" style="146" customWidth="1"/>
    <col min="8707" max="8707" width="40.42578125" style="146" customWidth="1"/>
    <col min="8708" max="8708" width="5.5703125" style="146" customWidth="1"/>
    <col min="8709" max="8709" width="8.5703125" style="146" customWidth="1"/>
    <col min="8710" max="8710" width="9.85546875" style="146" customWidth="1"/>
    <col min="8711" max="8711" width="13.85546875" style="146" customWidth="1"/>
    <col min="8712" max="8715" width="9.140625" style="146"/>
    <col min="8716" max="8716" width="75.42578125" style="146" customWidth="1"/>
    <col min="8717" max="8717" width="45.28515625" style="146" customWidth="1"/>
    <col min="8718" max="8960" width="9.140625" style="146"/>
    <col min="8961" max="8961" width="4.42578125" style="146" customWidth="1"/>
    <col min="8962" max="8962" width="11.5703125" style="146" customWidth="1"/>
    <col min="8963" max="8963" width="40.42578125" style="146" customWidth="1"/>
    <col min="8964" max="8964" width="5.5703125" style="146" customWidth="1"/>
    <col min="8965" max="8965" width="8.5703125" style="146" customWidth="1"/>
    <col min="8966" max="8966" width="9.85546875" style="146" customWidth="1"/>
    <col min="8967" max="8967" width="13.85546875" style="146" customWidth="1"/>
    <col min="8968" max="8971" width="9.140625" style="146"/>
    <col min="8972" max="8972" width="75.42578125" style="146" customWidth="1"/>
    <col min="8973" max="8973" width="45.28515625" style="146" customWidth="1"/>
    <col min="8974" max="9216" width="9.140625" style="146"/>
    <col min="9217" max="9217" width="4.42578125" style="146" customWidth="1"/>
    <col min="9218" max="9218" width="11.5703125" style="146" customWidth="1"/>
    <col min="9219" max="9219" width="40.42578125" style="146" customWidth="1"/>
    <col min="9220" max="9220" width="5.5703125" style="146" customWidth="1"/>
    <col min="9221" max="9221" width="8.5703125" style="146" customWidth="1"/>
    <col min="9222" max="9222" width="9.85546875" style="146" customWidth="1"/>
    <col min="9223" max="9223" width="13.85546875" style="146" customWidth="1"/>
    <col min="9224" max="9227" width="9.140625" style="146"/>
    <col min="9228" max="9228" width="75.42578125" style="146" customWidth="1"/>
    <col min="9229" max="9229" width="45.28515625" style="146" customWidth="1"/>
    <col min="9230" max="9472" width="9.140625" style="146"/>
    <col min="9473" max="9473" width="4.42578125" style="146" customWidth="1"/>
    <col min="9474" max="9474" width="11.5703125" style="146" customWidth="1"/>
    <col min="9475" max="9475" width="40.42578125" style="146" customWidth="1"/>
    <col min="9476" max="9476" width="5.5703125" style="146" customWidth="1"/>
    <col min="9477" max="9477" width="8.5703125" style="146" customWidth="1"/>
    <col min="9478" max="9478" width="9.85546875" style="146" customWidth="1"/>
    <col min="9479" max="9479" width="13.85546875" style="146" customWidth="1"/>
    <col min="9480" max="9483" width="9.140625" style="146"/>
    <col min="9484" max="9484" width="75.42578125" style="146" customWidth="1"/>
    <col min="9485" max="9485" width="45.28515625" style="146" customWidth="1"/>
    <col min="9486" max="9728" width="9.140625" style="146"/>
    <col min="9729" max="9729" width="4.42578125" style="146" customWidth="1"/>
    <col min="9730" max="9730" width="11.5703125" style="146" customWidth="1"/>
    <col min="9731" max="9731" width="40.42578125" style="146" customWidth="1"/>
    <col min="9732" max="9732" width="5.5703125" style="146" customWidth="1"/>
    <col min="9733" max="9733" width="8.5703125" style="146" customWidth="1"/>
    <col min="9734" max="9734" width="9.85546875" style="146" customWidth="1"/>
    <col min="9735" max="9735" width="13.85546875" style="146" customWidth="1"/>
    <col min="9736" max="9739" width="9.140625" style="146"/>
    <col min="9740" max="9740" width="75.42578125" style="146" customWidth="1"/>
    <col min="9741" max="9741" width="45.28515625" style="146" customWidth="1"/>
    <col min="9742" max="9984" width="9.140625" style="146"/>
    <col min="9985" max="9985" width="4.42578125" style="146" customWidth="1"/>
    <col min="9986" max="9986" width="11.5703125" style="146" customWidth="1"/>
    <col min="9987" max="9987" width="40.42578125" style="146" customWidth="1"/>
    <col min="9988" max="9988" width="5.5703125" style="146" customWidth="1"/>
    <col min="9989" max="9989" width="8.5703125" style="146" customWidth="1"/>
    <col min="9990" max="9990" width="9.85546875" style="146" customWidth="1"/>
    <col min="9991" max="9991" width="13.85546875" style="146" customWidth="1"/>
    <col min="9992" max="9995" width="9.140625" style="146"/>
    <col min="9996" max="9996" width="75.42578125" style="146" customWidth="1"/>
    <col min="9997" max="9997" width="45.28515625" style="146" customWidth="1"/>
    <col min="9998" max="10240" width="9.140625" style="146"/>
    <col min="10241" max="10241" width="4.42578125" style="146" customWidth="1"/>
    <col min="10242" max="10242" width="11.5703125" style="146" customWidth="1"/>
    <col min="10243" max="10243" width="40.42578125" style="146" customWidth="1"/>
    <col min="10244" max="10244" width="5.5703125" style="146" customWidth="1"/>
    <col min="10245" max="10245" width="8.5703125" style="146" customWidth="1"/>
    <col min="10246" max="10246" width="9.85546875" style="146" customWidth="1"/>
    <col min="10247" max="10247" width="13.85546875" style="146" customWidth="1"/>
    <col min="10248" max="10251" width="9.140625" style="146"/>
    <col min="10252" max="10252" width="75.42578125" style="146" customWidth="1"/>
    <col min="10253" max="10253" width="45.28515625" style="146" customWidth="1"/>
    <col min="10254" max="10496" width="9.140625" style="146"/>
    <col min="10497" max="10497" width="4.42578125" style="146" customWidth="1"/>
    <col min="10498" max="10498" width="11.5703125" style="146" customWidth="1"/>
    <col min="10499" max="10499" width="40.42578125" style="146" customWidth="1"/>
    <col min="10500" max="10500" width="5.5703125" style="146" customWidth="1"/>
    <col min="10501" max="10501" width="8.5703125" style="146" customWidth="1"/>
    <col min="10502" max="10502" width="9.85546875" style="146" customWidth="1"/>
    <col min="10503" max="10503" width="13.85546875" style="146" customWidth="1"/>
    <col min="10504" max="10507" width="9.140625" style="146"/>
    <col min="10508" max="10508" width="75.42578125" style="146" customWidth="1"/>
    <col min="10509" max="10509" width="45.28515625" style="146" customWidth="1"/>
    <col min="10510" max="10752" width="9.140625" style="146"/>
    <col min="10753" max="10753" width="4.42578125" style="146" customWidth="1"/>
    <col min="10754" max="10754" width="11.5703125" style="146" customWidth="1"/>
    <col min="10755" max="10755" width="40.42578125" style="146" customWidth="1"/>
    <col min="10756" max="10756" width="5.5703125" style="146" customWidth="1"/>
    <col min="10757" max="10757" width="8.5703125" style="146" customWidth="1"/>
    <col min="10758" max="10758" width="9.85546875" style="146" customWidth="1"/>
    <col min="10759" max="10759" width="13.85546875" style="146" customWidth="1"/>
    <col min="10760" max="10763" width="9.140625" style="146"/>
    <col min="10764" max="10764" width="75.42578125" style="146" customWidth="1"/>
    <col min="10765" max="10765" width="45.28515625" style="146" customWidth="1"/>
    <col min="10766" max="11008" width="9.140625" style="146"/>
    <col min="11009" max="11009" width="4.42578125" style="146" customWidth="1"/>
    <col min="11010" max="11010" width="11.5703125" style="146" customWidth="1"/>
    <col min="11011" max="11011" width="40.42578125" style="146" customWidth="1"/>
    <col min="11012" max="11012" width="5.5703125" style="146" customWidth="1"/>
    <col min="11013" max="11013" width="8.5703125" style="146" customWidth="1"/>
    <col min="11014" max="11014" width="9.85546875" style="146" customWidth="1"/>
    <col min="11015" max="11015" width="13.85546875" style="146" customWidth="1"/>
    <col min="11016" max="11019" width="9.140625" style="146"/>
    <col min="11020" max="11020" width="75.42578125" style="146" customWidth="1"/>
    <col min="11021" max="11021" width="45.28515625" style="146" customWidth="1"/>
    <col min="11022" max="11264" width="9.140625" style="146"/>
    <col min="11265" max="11265" width="4.42578125" style="146" customWidth="1"/>
    <col min="11266" max="11266" width="11.5703125" style="146" customWidth="1"/>
    <col min="11267" max="11267" width="40.42578125" style="146" customWidth="1"/>
    <col min="11268" max="11268" width="5.5703125" style="146" customWidth="1"/>
    <col min="11269" max="11269" width="8.5703125" style="146" customWidth="1"/>
    <col min="11270" max="11270" width="9.85546875" style="146" customWidth="1"/>
    <col min="11271" max="11271" width="13.85546875" style="146" customWidth="1"/>
    <col min="11272" max="11275" width="9.140625" style="146"/>
    <col min="11276" max="11276" width="75.42578125" style="146" customWidth="1"/>
    <col min="11277" max="11277" width="45.28515625" style="146" customWidth="1"/>
    <col min="11278" max="11520" width="9.140625" style="146"/>
    <col min="11521" max="11521" width="4.42578125" style="146" customWidth="1"/>
    <col min="11522" max="11522" width="11.5703125" style="146" customWidth="1"/>
    <col min="11523" max="11523" width="40.42578125" style="146" customWidth="1"/>
    <col min="11524" max="11524" width="5.5703125" style="146" customWidth="1"/>
    <col min="11525" max="11525" width="8.5703125" style="146" customWidth="1"/>
    <col min="11526" max="11526" width="9.85546875" style="146" customWidth="1"/>
    <col min="11527" max="11527" width="13.85546875" style="146" customWidth="1"/>
    <col min="11528" max="11531" width="9.140625" style="146"/>
    <col min="11532" max="11532" width="75.42578125" style="146" customWidth="1"/>
    <col min="11533" max="11533" width="45.28515625" style="146" customWidth="1"/>
    <col min="11534" max="11776" width="9.140625" style="146"/>
    <col min="11777" max="11777" width="4.42578125" style="146" customWidth="1"/>
    <col min="11778" max="11778" width="11.5703125" style="146" customWidth="1"/>
    <col min="11779" max="11779" width="40.42578125" style="146" customWidth="1"/>
    <col min="11780" max="11780" width="5.5703125" style="146" customWidth="1"/>
    <col min="11781" max="11781" width="8.5703125" style="146" customWidth="1"/>
    <col min="11782" max="11782" width="9.85546875" style="146" customWidth="1"/>
    <col min="11783" max="11783" width="13.85546875" style="146" customWidth="1"/>
    <col min="11784" max="11787" width="9.140625" style="146"/>
    <col min="11788" max="11788" width="75.42578125" style="146" customWidth="1"/>
    <col min="11789" max="11789" width="45.28515625" style="146" customWidth="1"/>
    <col min="11790" max="12032" width="9.140625" style="146"/>
    <col min="12033" max="12033" width="4.42578125" style="146" customWidth="1"/>
    <col min="12034" max="12034" width="11.5703125" style="146" customWidth="1"/>
    <col min="12035" max="12035" width="40.42578125" style="146" customWidth="1"/>
    <col min="12036" max="12036" width="5.5703125" style="146" customWidth="1"/>
    <col min="12037" max="12037" width="8.5703125" style="146" customWidth="1"/>
    <col min="12038" max="12038" width="9.85546875" style="146" customWidth="1"/>
    <col min="12039" max="12039" width="13.85546875" style="146" customWidth="1"/>
    <col min="12040" max="12043" width="9.140625" style="146"/>
    <col min="12044" max="12044" width="75.42578125" style="146" customWidth="1"/>
    <col min="12045" max="12045" width="45.28515625" style="146" customWidth="1"/>
    <col min="12046" max="12288" width="9.140625" style="146"/>
    <col min="12289" max="12289" width="4.42578125" style="146" customWidth="1"/>
    <col min="12290" max="12290" width="11.5703125" style="146" customWidth="1"/>
    <col min="12291" max="12291" width="40.42578125" style="146" customWidth="1"/>
    <col min="12292" max="12292" width="5.5703125" style="146" customWidth="1"/>
    <col min="12293" max="12293" width="8.5703125" style="146" customWidth="1"/>
    <col min="12294" max="12294" width="9.85546875" style="146" customWidth="1"/>
    <col min="12295" max="12295" width="13.85546875" style="146" customWidth="1"/>
    <col min="12296" max="12299" width="9.140625" style="146"/>
    <col min="12300" max="12300" width="75.42578125" style="146" customWidth="1"/>
    <col min="12301" max="12301" width="45.28515625" style="146" customWidth="1"/>
    <col min="12302" max="12544" width="9.140625" style="146"/>
    <col min="12545" max="12545" width="4.42578125" style="146" customWidth="1"/>
    <col min="12546" max="12546" width="11.5703125" style="146" customWidth="1"/>
    <col min="12547" max="12547" width="40.42578125" style="146" customWidth="1"/>
    <col min="12548" max="12548" width="5.5703125" style="146" customWidth="1"/>
    <col min="12549" max="12549" width="8.5703125" style="146" customWidth="1"/>
    <col min="12550" max="12550" width="9.85546875" style="146" customWidth="1"/>
    <col min="12551" max="12551" width="13.85546875" style="146" customWidth="1"/>
    <col min="12552" max="12555" width="9.140625" style="146"/>
    <col min="12556" max="12556" width="75.42578125" style="146" customWidth="1"/>
    <col min="12557" max="12557" width="45.28515625" style="146" customWidth="1"/>
    <col min="12558" max="12800" width="9.140625" style="146"/>
    <col min="12801" max="12801" width="4.42578125" style="146" customWidth="1"/>
    <col min="12802" max="12802" width="11.5703125" style="146" customWidth="1"/>
    <col min="12803" max="12803" width="40.42578125" style="146" customWidth="1"/>
    <col min="12804" max="12804" width="5.5703125" style="146" customWidth="1"/>
    <col min="12805" max="12805" width="8.5703125" style="146" customWidth="1"/>
    <col min="12806" max="12806" width="9.85546875" style="146" customWidth="1"/>
    <col min="12807" max="12807" width="13.85546875" style="146" customWidth="1"/>
    <col min="12808" max="12811" width="9.140625" style="146"/>
    <col min="12812" max="12812" width="75.42578125" style="146" customWidth="1"/>
    <col min="12813" max="12813" width="45.28515625" style="146" customWidth="1"/>
    <col min="12814" max="13056" width="9.140625" style="146"/>
    <col min="13057" max="13057" width="4.42578125" style="146" customWidth="1"/>
    <col min="13058" max="13058" width="11.5703125" style="146" customWidth="1"/>
    <col min="13059" max="13059" width="40.42578125" style="146" customWidth="1"/>
    <col min="13060" max="13060" width="5.5703125" style="146" customWidth="1"/>
    <col min="13061" max="13061" width="8.5703125" style="146" customWidth="1"/>
    <col min="13062" max="13062" width="9.85546875" style="146" customWidth="1"/>
    <col min="13063" max="13063" width="13.85546875" style="146" customWidth="1"/>
    <col min="13064" max="13067" width="9.140625" style="146"/>
    <col min="13068" max="13068" width="75.42578125" style="146" customWidth="1"/>
    <col min="13069" max="13069" width="45.28515625" style="146" customWidth="1"/>
    <col min="13070" max="13312" width="9.140625" style="146"/>
    <col min="13313" max="13313" width="4.42578125" style="146" customWidth="1"/>
    <col min="13314" max="13314" width="11.5703125" style="146" customWidth="1"/>
    <col min="13315" max="13315" width="40.42578125" style="146" customWidth="1"/>
    <col min="13316" max="13316" width="5.5703125" style="146" customWidth="1"/>
    <col min="13317" max="13317" width="8.5703125" style="146" customWidth="1"/>
    <col min="13318" max="13318" width="9.85546875" style="146" customWidth="1"/>
    <col min="13319" max="13319" width="13.85546875" style="146" customWidth="1"/>
    <col min="13320" max="13323" width="9.140625" style="146"/>
    <col min="13324" max="13324" width="75.42578125" style="146" customWidth="1"/>
    <col min="13325" max="13325" width="45.28515625" style="146" customWidth="1"/>
    <col min="13326" max="13568" width="9.140625" style="146"/>
    <col min="13569" max="13569" width="4.42578125" style="146" customWidth="1"/>
    <col min="13570" max="13570" width="11.5703125" style="146" customWidth="1"/>
    <col min="13571" max="13571" width="40.42578125" style="146" customWidth="1"/>
    <col min="13572" max="13572" width="5.5703125" style="146" customWidth="1"/>
    <col min="13573" max="13573" width="8.5703125" style="146" customWidth="1"/>
    <col min="13574" max="13574" width="9.85546875" style="146" customWidth="1"/>
    <col min="13575" max="13575" width="13.85546875" style="146" customWidth="1"/>
    <col min="13576" max="13579" width="9.140625" style="146"/>
    <col min="13580" max="13580" width="75.42578125" style="146" customWidth="1"/>
    <col min="13581" max="13581" width="45.28515625" style="146" customWidth="1"/>
    <col min="13582" max="13824" width="9.140625" style="146"/>
    <col min="13825" max="13825" width="4.42578125" style="146" customWidth="1"/>
    <col min="13826" max="13826" width="11.5703125" style="146" customWidth="1"/>
    <col min="13827" max="13827" width="40.42578125" style="146" customWidth="1"/>
    <col min="13828" max="13828" width="5.5703125" style="146" customWidth="1"/>
    <col min="13829" max="13829" width="8.5703125" style="146" customWidth="1"/>
    <col min="13830" max="13830" width="9.85546875" style="146" customWidth="1"/>
    <col min="13831" max="13831" width="13.85546875" style="146" customWidth="1"/>
    <col min="13832" max="13835" width="9.140625" style="146"/>
    <col min="13836" max="13836" width="75.42578125" style="146" customWidth="1"/>
    <col min="13837" max="13837" width="45.28515625" style="146" customWidth="1"/>
    <col min="13838" max="14080" width="9.140625" style="146"/>
    <col min="14081" max="14081" width="4.42578125" style="146" customWidth="1"/>
    <col min="14082" max="14082" width="11.5703125" style="146" customWidth="1"/>
    <col min="14083" max="14083" width="40.42578125" style="146" customWidth="1"/>
    <col min="14084" max="14084" width="5.5703125" style="146" customWidth="1"/>
    <col min="14085" max="14085" width="8.5703125" style="146" customWidth="1"/>
    <col min="14086" max="14086" width="9.85546875" style="146" customWidth="1"/>
    <col min="14087" max="14087" width="13.85546875" style="146" customWidth="1"/>
    <col min="14088" max="14091" width="9.140625" style="146"/>
    <col min="14092" max="14092" width="75.42578125" style="146" customWidth="1"/>
    <col min="14093" max="14093" width="45.28515625" style="146" customWidth="1"/>
    <col min="14094" max="14336" width="9.140625" style="146"/>
    <col min="14337" max="14337" width="4.42578125" style="146" customWidth="1"/>
    <col min="14338" max="14338" width="11.5703125" style="146" customWidth="1"/>
    <col min="14339" max="14339" width="40.42578125" style="146" customWidth="1"/>
    <col min="14340" max="14340" width="5.5703125" style="146" customWidth="1"/>
    <col min="14341" max="14341" width="8.5703125" style="146" customWidth="1"/>
    <col min="14342" max="14342" width="9.85546875" style="146" customWidth="1"/>
    <col min="14343" max="14343" width="13.85546875" style="146" customWidth="1"/>
    <col min="14344" max="14347" width="9.140625" style="146"/>
    <col min="14348" max="14348" width="75.42578125" style="146" customWidth="1"/>
    <col min="14349" max="14349" width="45.28515625" style="146" customWidth="1"/>
    <col min="14350" max="14592" width="9.140625" style="146"/>
    <col min="14593" max="14593" width="4.42578125" style="146" customWidth="1"/>
    <col min="14594" max="14594" width="11.5703125" style="146" customWidth="1"/>
    <col min="14595" max="14595" width="40.42578125" style="146" customWidth="1"/>
    <col min="14596" max="14596" width="5.5703125" style="146" customWidth="1"/>
    <col min="14597" max="14597" width="8.5703125" style="146" customWidth="1"/>
    <col min="14598" max="14598" width="9.85546875" style="146" customWidth="1"/>
    <col min="14599" max="14599" width="13.85546875" style="146" customWidth="1"/>
    <col min="14600" max="14603" width="9.140625" style="146"/>
    <col min="14604" max="14604" width="75.42578125" style="146" customWidth="1"/>
    <col min="14605" max="14605" width="45.28515625" style="146" customWidth="1"/>
    <col min="14606" max="14848" width="9.140625" style="146"/>
    <col min="14849" max="14849" width="4.42578125" style="146" customWidth="1"/>
    <col min="14850" max="14850" width="11.5703125" style="146" customWidth="1"/>
    <col min="14851" max="14851" width="40.42578125" style="146" customWidth="1"/>
    <col min="14852" max="14852" width="5.5703125" style="146" customWidth="1"/>
    <col min="14853" max="14853" width="8.5703125" style="146" customWidth="1"/>
    <col min="14854" max="14854" width="9.85546875" style="146" customWidth="1"/>
    <col min="14855" max="14855" width="13.85546875" style="146" customWidth="1"/>
    <col min="14856" max="14859" width="9.140625" style="146"/>
    <col min="14860" max="14860" width="75.42578125" style="146" customWidth="1"/>
    <col min="14861" max="14861" width="45.28515625" style="146" customWidth="1"/>
    <col min="14862" max="15104" width="9.140625" style="146"/>
    <col min="15105" max="15105" width="4.42578125" style="146" customWidth="1"/>
    <col min="15106" max="15106" width="11.5703125" style="146" customWidth="1"/>
    <col min="15107" max="15107" width="40.42578125" style="146" customWidth="1"/>
    <col min="15108" max="15108" width="5.5703125" style="146" customWidth="1"/>
    <col min="15109" max="15109" width="8.5703125" style="146" customWidth="1"/>
    <col min="15110" max="15110" width="9.85546875" style="146" customWidth="1"/>
    <col min="15111" max="15111" width="13.85546875" style="146" customWidth="1"/>
    <col min="15112" max="15115" width="9.140625" style="146"/>
    <col min="15116" max="15116" width="75.42578125" style="146" customWidth="1"/>
    <col min="15117" max="15117" width="45.28515625" style="146" customWidth="1"/>
    <col min="15118" max="15360" width="9.140625" style="146"/>
    <col min="15361" max="15361" width="4.42578125" style="146" customWidth="1"/>
    <col min="15362" max="15362" width="11.5703125" style="146" customWidth="1"/>
    <col min="15363" max="15363" width="40.42578125" style="146" customWidth="1"/>
    <col min="15364" max="15364" width="5.5703125" style="146" customWidth="1"/>
    <col min="15365" max="15365" width="8.5703125" style="146" customWidth="1"/>
    <col min="15366" max="15366" width="9.85546875" style="146" customWidth="1"/>
    <col min="15367" max="15367" width="13.85546875" style="146" customWidth="1"/>
    <col min="15368" max="15371" width="9.140625" style="146"/>
    <col min="15372" max="15372" width="75.42578125" style="146" customWidth="1"/>
    <col min="15373" max="15373" width="45.28515625" style="146" customWidth="1"/>
    <col min="15374" max="15616" width="9.140625" style="146"/>
    <col min="15617" max="15617" width="4.42578125" style="146" customWidth="1"/>
    <col min="15618" max="15618" width="11.5703125" style="146" customWidth="1"/>
    <col min="15619" max="15619" width="40.42578125" style="146" customWidth="1"/>
    <col min="15620" max="15620" width="5.5703125" style="146" customWidth="1"/>
    <col min="15621" max="15621" width="8.5703125" style="146" customWidth="1"/>
    <col min="15622" max="15622" width="9.85546875" style="146" customWidth="1"/>
    <col min="15623" max="15623" width="13.85546875" style="146" customWidth="1"/>
    <col min="15624" max="15627" width="9.140625" style="146"/>
    <col min="15628" max="15628" width="75.42578125" style="146" customWidth="1"/>
    <col min="15629" max="15629" width="45.28515625" style="146" customWidth="1"/>
    <col min="15630" max="15872" width="9.140625" style="146"/>
    <col min="15873" max="15873" width="4.42578125" style="146" customWidth="1"/>
    <col min="15874" max="15874" width="11.5703125" style="146" customWidth="1"/>
    <col min="15875" max="15875" width="40.42578125" style="146" customWidth="1"/>
    <col min="15876" max="15876" width="5.5703125" style="146" customWidth="1"/>
    <col min="15877" max="15877" width="8.5703125" style="146" customWidth="1"/>
    <col min="15878" max="15878" width="9.85546875" style="146" customWidth="1"/>
    <col min="15879" max="15879" width="13.85546875" style="146" customWidth="1"/>
    <col min="15880" max="15883" width="9.140625" style="146"/>
    <col min="15884" max="15884" width="75.42578125" style="146" customWidth="1"/>
    <col min="15885" max="15885" width="45.28515625" style="146" customWidth="1"/>
    <col min="15886" max="16128" width="9.140625" style="146"/>
    <col min="16129" max="16129" width="4.42578125" style="146" customWidth="1"/>
    <col min="16130" max="16130" width="11.5703125" style="146" customWidth="1"/>
    <col min="16131" max="16131" width="40.42578125" style="146" customWidth="1"/>
    <col min="16132" max="16132" width="5.5703125" style="146" customWidth="1"/>
    <col min="16133" max="16133" width="8.5703125" style="146" customWidth="1"/>
    <col min="16134" max="16134" width="9.85546875" style="146" customWidth="1"/>
    <col min="16135" max="16135" width="13.85546875" style="146" customWidth="1"/>
    <col min="16136" max="16139" width="9.140625" style="146"/>
    <col min="16140" max="16140" width="75.42578125" style="146" customWidth="1"/>
    <col min="16141" max="16141" width="45.28515625" style="146" customWidth="1"/>
    <col min="16142" max="16384" width="9.140625" style="146"/>
  </cols>
  <sheetData>
    <row r="1" spans="1:104" ht="15.75" x14ac:dyDescent="0.25">
      <c r="A1" s="224" t="s">
        <v>64</v>
      </c>
      <c r="B1" s="224"/>
      <c r="C1" s="224"/>
      <c r="D1" s="224"/>
      <c r="E1" s="224"/>
      <c r="F1" s="224"/>
      <c r="G1" s="224"/>
    </row>
    <row r="2" spans="1:104" ht="14.25" customHeight="1" thickBot="1" x14ac:dyDescent="0.25">
      <c r="A2" s="147"/>
      <c r="B2" s="148"/>
      <c r="C2" s="149"/>
      <c r="D2" s="149"/>
      <c r="E2" s="150"/>
      <c r="F2" s="149"/>
      <c r="G2" s="149" t="s">
        <v>280</v>
      </c>
    </row>
    <row r="3" spans="1:104" ht="13.5" thickTop="1" x14ac:dyDescent="0.2">
      <c r="A3" s="212" t="s">
        <v>48</v>
      </c>
      <c r="B3" s="213"/>
      <c r="C3" s="97" t="str">
        <f>CONCATENATE(cislostavby," ",nazevstavby)</f>
        <v>18/12_03 Střílky, areál barokního hřbitova - oprava střechy</v>
      </c>
      <c r="D3" s="151"/>
      <c r="E3" s="152" t="s">
        <v>65</v>
      </c>
      <c r="F3" s="153" t="str">
        <f>Rekapitulace!H1</f>
        <v>01</v>
      </c>
      <c r="G3" s="154"/>
    </row>
    <row r="4" spans="1:104" ht="13.5" thickBot="1" x14ac:dyDescent="0.25">
      <c r="A4" s="225" t="s">
        <v>50</v>
      </c>
      <c r="B4" s="215"/>
      <c r="C4" s="103" t="str">
        <f>CONCATENATE(cisloobjektu," ",nazevobjektu)</f>
        <v>SO 01 Oprava střech kaple</v>
      </c>
      <c r="D4" s="155"/>
      <c r="E4" s="226" t="str">
        <f>Rekapitulace!G2</f>
        <v>Oprava střech kaple barokního hřbitova</v>
      </c>
      <c r="F4" s="227"/>
      <c r="G4" s="228"/>
    </row>
    <row r="5" spans="1:104" ht="13.5" thickTop="1" x14ac:dyDescent="0.2">
      <c r="A5" s="156"/>
      <c r="B5" s="147"/>
      <c r="C5" s="147"/>
      <c r="D5" s="147"/>
      <c r="E5" s="157"/>
      <c r="F5" s="147"/>
      <c r="G5" s="158"/>
    </row>
    <row r="6" spans="1:104" x14ac:dyDescent="0.2">
      <c r="A6" s="159" t="s">
        <v>66</v>
      </c>
      <c r="B6" s="160" t="s">
        <v>67</v>
      </c>
      <c r="C6" s="160" t="s">
        <v>68</v>
      </c>
      <c r="D6" s="160" t="s">
        <v>69</v>
      </c>
      <c r="E6" s="161" t="s">
        <v>70</v>
      </c>
      <c r="F6" s="160" t="s">
        <v>71</v>
      </c>
      <c r="G6" s="162" t="s">
        <v>72</v>
      </c>
    </row>
    <row r="7" spans="1:104" hidden="1" x14ac:dyDescent="0.2">
      <c r="A7" s="163" t="s">
        <v>73</v>
      </c>
      <c r="B7" s="164" t="s">
        <v>82</v>
      </c>
      <c r="C7" s="165" t="s">
        <v>83</v>
      </c>
      <c r="D7" s="166"/>
      <c r="E7" s="167"/>
      <c r="F7" s="167"/>
      <c r="G7" s="168"/>
      <c r="H7" s="169"/>
      <c r="I7" s="169"/>
      <c r="O7" s="170">
        <v>1</v>
      </c>
    </row>
    <row r="8" spans="1:104" hidden="1" x14ac:dyDescent="0.2">
      <c r="A8" s="171">
        <v>1</v>
      </c>
      <c r="B8" s="172" t="s">
        <v>84</v>
      </c>
      <c r="C8" s="173" t="s">
        <v>85</v>
      </c>
      <c r="D8" s="174" t="s">
        <v>86</v>
      </c>
      <c r="E8" s="175">
        <v>0</v>
      </c>
      <c r="F8" s="175">
        <v>40</v>
      </c>
      <c r="G8" s="176">
        <f t="shared" ref="G8:G15" si="0"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 t="shared" ref="BA8:BA15" si="1">IF(AZ8=1,G8,0)</f>
        <v>0</v>
      </c>
      <c r="BB8" s="146">
        <f t="shared" ref="BB8:BB15" si="2">IF(AZ8=2,G8,0)</f>
        <v>0</v>
      </c>
      <c r="BC8" s="146">
        <f t="shared" ref="BC8:BC15" si="3">IF(AZ8=3,G8,0)</f>
        <v>0</v>
      </c>
      <c r="BD8" s="146">
        <f t="shared" ref="BD8:BD15" si="4">IF(AZ8=4,G8,0)</f>
        <v>0</v>
      </c>
      <c r="BE8" s="146">
        <f t="shared" ref="BE8:BE15" si="5">IF(AZ8=5,G8,0)</f>
        <v>0</v>
      </c>
      <c r="CA8" s="177">
        <v>1</v>
      </c>
      <c r="CB8" s="177">
        <v>1</v>
      </c>
      <c r="CZ8" s="146">
        <v>0</v>
      </c>
    </row>
    <row r="9" spans="1:104" hidden="1" x14ac:dyDescent="0.2">
      <c r="A9" s="171">
        <v>2</v>
      </c>
      <c r="B9" s="172" t="s">
        <v>87</v>
      </c>
      <c r="C9" s="173" t="s">
        <v>88</v>
      </c>
      <c r="D9" s="174" t="s">
        <v>89</v>
      </c>
      <c r="E9" s="175">
        <v>0</v>
      </c>
      <c r="F9" s="175">
        <v>90</v>
      </c>
      <c r="G9" s="176">
        <f t="shared" si="0"/>
        <v>0</v>
      </c>
      <c r="O9" s="170">
        <v>2</v>
      </c>
      <c r="AA9" s="146">
        <v>1</v>
      </c>
      <c r="AB9" s="146">
        <v>1</v>
      </c>
      <c r="AC9" s="146">
        <v>1</v>
      </c>
      <c r="AZ9" s="146">
        <v>1</v>
      </c>
      <c r="BA9" s="146">
        <f t="shared" si="1"/>
        <v>0</v>
      </c>
      <c r="BB9" s="146">
        <f t="shared" si="2"/>
        <v>0</v>
      </c>
      <c r="BC9" s="146">
        <f t="shared" si="3"/>
        <v>0</v>
      </c>
      <c r="BD9" s="146">
        <f t="shared" si="4"/>
        <v>0</v>
      </c>
      <c r="BE9" s="146">
        <f t="shared" si="5"/>
        <v>0</v>
      </c>
      <c r="CA9" s="177">
        <v>1</v>
      </c>
      <c r="CB9" s="177">
        <v>1</v>
      </c>
      <c r="CZ9" s="146">
        <v>1.6910000000000001E-2</v>
      </c>
    </row>
    <row r="10" spans="1:104" hidden="1" x14ac:dyDescent="0.2">
      <c r="A10" s="171">
        <v>3</v>
      </c>
      <c r="B10" s="172" t="s">
        <v>90</v>
      </c>
      <c r="C10" s="173" t="s">
        <v>91</v>
      </c>
      <c r="D10" s="174" t="s">
        <v>89</v>
      </c>
      <c r="E10" s="175">
        <v>0</v>
      </c>
      <c r="F10" s="175">
        <v>11.8</v>
      </c>
      <c r="G10" s="176">
        <f t="shared" si="0"/>
        <v>0</v>
      </c>
      <c r="O10" s="170">
        <v>2</v>
      </c>
      <c r="AA10" s="146">
        <v>1</v>
      </c>
      <c r="AB10" s="146">
        <v>1</v>
      </c>
      <c r="AC10" s="146">
        <v>1</v>
      </c>
      <c r="AZ10" s="146">
        <v>1</v>
      </c>
      <c r="BA10" s="146">
        <f t="shared" si="1"/>
        <v>0</v>
      </c>
      <c r="BB10" s="146">
        <f t="shared" si="2"/>
        <v>0</v>
      </c>
      <c r="BC10" s="146">
        <f t="shared" si="3"/>
        <v>0</v>
      </c>
      <c r="BD10" s="146">
        <f t="shared" si="4"/>
        <v>0</v>
      </c>
      <c r="BE10" s="146">
        <f t="shared" si="5"/>
        <v>0</v>
      </c>
      <c r="CA10" s="177">
        <v>1</v>
      </c>
      <c r="CB10" s="177">
        <v>1</v>
      </c>
      <c r="CZ10" s="146">
        <v>4.0000000000000002E-4</v>
      </c>
    </row>
    <row r="11" spans="1:104" hidden="1" x14ac:dyDescent="0.2">
      <c r="A11" s="171">
        <v>4</v>
      </c>
      <c r="B11" s="172" t="s">
        <v>92</v>
      </c>
      <c r="C11" s="173" t="s">
        <v>93</v>
      </c>
      <c r="D11" s="174" t="s">
        <v>89</v>
      </c>
      <c r="E11" s="175">
        <v>0</v>
      </c>
      <c r="F11" s="175">
        <v>70</v>
      </c>
      <c r="G11" s="176">
        <f t="shared" si="0"/>
        <v>0</v>
      </c>
      <c r="O11" s="170">
        <v>2</v>
      </c>
      <c r="AA11" s="146">
        <v>1</v>
      </c>
      <c r="AB11" s="146">
        <v>1</v>
      </c>
      <c r="AC11" s="146">
        <v>1</v>
      </c>
      <c r="AZ11" s="146">
        <v>1</v>
      </c>
      <c r="BA11" s="146">
        <f t="shared" si="1"/>
        <v>0</v>
      </c>
      <c r="BB11" s="146">
        <f t="shared" si="2"/>
        <v>0</v>
      </c>
      <c r="BC11" s="146">
        <f t="shared" si="3"/>
        <v>0</v>
      </c>
      <c r="BD11" s="146">
        <f t="shared" si="4"/>
        <v>0</v>
      </c>
      <c r="BE11" s="146">
        <f t="shared" si="5"/>
        <v>0</v>
      </c>
      <c r="CA11" s="177">
        <v>1</v>
      </c>
      <c r="CB11" s="177">
        <v>1</v>
      </c>
      <c r="CZ11" s="146">
        <v>0</v>
      </c>
    </row>
    <row r="12" spans="1:104" hidden="1" x14ac:dyDescent="0.2">
      <c r="A12" s="171">
        <v>5</v>
      </c>
      <c r="B12" s="172" t="s">
        <v>94</v>
      </c>
      <c r="C12" s="173" t="s">
        <v>95</v>
      </c>
      <c r="D12" s="174" t="s">
        <v>89</v>
      </c>
      <c r="E12" s="175">
        <v>0</v>
      </c>
      <c r="F12" s="175">
        <v>11.6</v>
      </c>
      <c r="G12" s="176">
        <f t="shared" si="0"/>
        <v>0</v>
      </c>
      <c r="O12" s="170">
        <v>2</v>
      </c>
      <c r="AA12" s="146">
        <v>1</v>
      </c>
      <c r="AB12" s="146">
        <v>1</v>
      </c>
      <c r="AC12" s="146">
        <v>1</v>
      </c>
      <c r="AZ12" s="146">
        <v>1</v>
      </c>
      <c r="BA12" s="146">
        <f t="shared" si="1"/>
        <v>0</v>
      </c>
      <c r="BB12" s="146">
        <f t="shared" si="2"/>
        <v>0</v>
      </c>
      <c r="BC12" s="146">
        <f t="shared" si="3"/>
        <v>0</v>
      </c>
      <c r="BD12" s="146">
        <f t="shared" si="4"/>
        <v>0</v>
      </c>
      <c r="BE12" s="146">
        <f t="shared" si="5"/>
        <v>0</v>
      </c>
      <c r="CA12" s="177">
        <v>1</v>
      </c>
      <c r="CB12" s="177">
        <v>1</v>
      </c>
      <c r="CZ12" s="146">
        <v>0</v>
      </c>
    </row>
    <row r="13" spans="1:104" hidden="1" x14ac:dyDescent="0.2">
      <c r="A13" s="171">
        <v>6</v>
      </c>
      <c r="B13" s="172" t="s">
        <v>96</v>
      </c>
      <c r="C13" s="173" t="s">
        <v>97</v>
      </c>
      <c r="D13" s="174" t="s">
        <v>89</v>
      </c>
      <c r="E13" s="175">
        <v>0</v>
      </c>
      <c r="F13" s="175">
        <v>7.7</v>
      </c>
      <c r="G13" s="176">
        <f t="shared" si="0"/>
        <v>0</v>
      </c>
      <c r="O13" s="170">
        <v>2</v>
      </c>
      <c r="AA13" s="146">
        <v>1</v>
      </c>
      <c r="AB13" s="146">
        <v>1</v>
      </c>
      <c r="AC13" s="146">
        <v>1</v>
      </c>
      <c r="AZ13" s="146">
        <v>1</v>
      </c>
      <c r="BA13" s="146">
        <f t="shared" si="1"/>
        <v>0</v>
      </c>
      <c r="BB13" s="146">
        <f t="shared" si="2"/>
        <v>0</v>
      </c>
      <c r="BC13" s="146">
        <f t="shared" si="3"/>
        <v>0</v>
      </c>
      <c r="BD13" s="146">
        <f t="shared" si="4"/>
        <v>0</v>
      </c>
      <c r="BE13" s="146">
        <f t="shared" si="5"/>
        <v>0</v>
      </c>
      <c r="CA13" s="177">
        <v>1</v>
      </c>
      <c r="CB13" s="177">
        <v>1</v>
      </c>
      <c r="CZ13" s="146">
        <v>5.0000000000000002E-5</v>
      </c>
    </row>
    <row r="14" spans="1:104" hidden="1" x14ac:dyDescent="0.2">
      <c r="A14" s="171">
        <v>7</v>
      </c>
      <c r="B14" s="172" t="s">
        <v>98</v>
      </c>
      <c r="C14" s="173" t="s">
        <v>99</v>
      </c>
      <c r="D14" s="174" t="s">
        <v>89</v>
      </c>
      <c r="E14" s="175">
        <v>0</v>
      </c>
      <c r="F14" s="175">
        <v>6.9</v>
      </c>
      <c r="G14" s="176">
        <f t="shared" si="0"/>
        <v>0</v>
      </c>
      <c r="O14" s="170">
        <v>2</v>
      </c>
      <c r="AA14" s="146">
        <v>1</v>
      </c>
      <c r="AB14" s="146">
        <v>1</v>
      </c>
      <c r="AC14" s="146">
        <v>1</v>
      </c>
      <c r="AZ14" s="146">
        <v>1</v>
      </c>
      <c r="BA14" s="146">
        <f t="shared" si="1"/>
        <v>0</v>
      </c>
      <c r="BB14" s="146">
        <f t="shared" si="2"/>
        <v>0</v>
      </c>
      <c r="BC14" s="146">
        <f t="shared" si="3"/>
        <v>0</v>
      </c>
      <c r="BD14" s="146">
        <f t="shared" si="4"/>
        <v>0</v>
      </c>
      <c r="BE14" s="146">
        <f t="shared" si="5"/>
        <v>0</v>
      </c>
      <c r="CA14" s="177">
        <v>1</v>
      </c>
      <c r="CB14" s="177">
        <v>1</v>
      </c>
      <c r="CZ14" s="146">
        <v>0</v>
      </c>
    </row>
    <row r="15" spans="1:104" hidden="1" x14ac:dyDescent="0.2">
      <c r="A15" s="171">
        <v>8</v>
      </c>
      <c r="B15" s="172" t="s">
        <v>100</v>
      </c>
      <c r="C15" s="173" t="s">
        <v>101</v>
      </c>
      <c r="D15" s="174" t="s">
        <v>89</v>
      </c>
      <c r="E15" s="175">
        <v>0</v>
      </c>
      <c r="F15" s="175">
        <v>136</v>
      </c>
      <c r="G15" s="176">
        <f t="shared" si="0"/>
        <v>0</v>
      </c>
      <c r="O15" s="170">
        <v>2</v>
      </c>
      <c r="AA15" s="146">
        <v>1</v>
      </c>
      <c r="AB15" s="146">
        <v>0</v>
      </c>
      <c r="AC15" s="146">
        <v>0</v>
      </c>
      <c r="AZ15" s="146">
        <v>1</v>
      </c>
      <c r="BA15" s="146">
        <f t="shared" si="1"/>
        <v>0</v>
      </c>
      <c r="BB15" s="146">
        <f t="shared" si="2"/>
        <v>0</v>
      </c>
      <c r="BC15" s="146">
        <f t="shared" si="3"/>
        <v>0</v>
      </c>
      <c r="BD15" s="146">
        <f t="shared" si="4"/>
        <v>0</v>
      </c>
      <c r="BE15" s="146">
        <f t="shared" si="5"/>
        <v>0</v>
      </c>
      <c r="CA15" s="177">
        <v>1</v>
      </c>
      <c r="CB15" s="177">
        <v>0</v>
      </c>
      <c r="CZ15" s="146">
        <v>7.3999999999999999E-4</v>
      </c>
    </row>
    <row r="16" spans="1:104" ht="22.5" hidden="1" x14ac:dyDescent="0.2">
      <c r="A16" s="178"/>
      <c r="B16" s="179"/>
      <c r="C16" s="221" t="s">
        <v>102</v>
      </c>
      <c r="D16" s="222"/>
      <c r="E16" s="222"/>
      <c r="F16" s="222"/>
      <c r="G16" s="223"/>
      <c r="L16" s="180" t="s">
        <v>102</v>
      </c>
      <c r="O16" s="170">
        <v>3</v>
      </c>
    </row>
    <row r="17" spans="1:104" hidden="1" x14ac:dyDescent="0.2">
      <c r="A17" s="178"/>
      <c r="B17" s="179"/>
      <c r="C17" s="221" t="s">
        <v>103</v>
      </c>
      <c r="D17" s="222"/>
      <c r="E17" s="222"/>
      <c r="F17" s="222"/>
      <c r="G17" s="223"/>
      <c r="L17" s="180" t="s">
        <v>103</v>
      </c>
      <c r="O17" s="170">
        <v>3</v>
      </c>
    </row>
    <row r="18" spans="1:104" ht="22.5" hidden="1" x14ac:dyDescent="0.2">
      <c r="A18" s="178"/>
      <c r="B18" s="179"/>
      <c r="C18" s="221" t="s">
        <v>104</v>
      </c>
      <c r="D18" s="222"/>
      <c r="E18" s="222"/>
      <c r="F18" s="222"/>
      <c r="G18" s="223"/>
      <c r="L18" s="180" t="s">
        <v>104</v>
      </c>
      <c r="O18" s="170">
        <v>3</v>
      </c>
    </row>
    <row r="19" spans="1:104" hidden="1" x14ac:dyDescent="0.2">
      <c r="A19" s="171">
        <v>9</v>
      </c>
      <c r="B19" s="172" t="s">
        <v>105</v>
      </c>
      <c r="C19" s="173" t="s">
        <v>106</v>
      </c>
      <c r="D19" s="174" t="s">
        <v>89</v>
      </c>
      <c r="E19" s="175">
        <v>0</v>
      </c>
      <c r="F19" s="175">
        <v>3.25</v>
      </c>
      <c r="G19" s="176">
        <f>E19*F19</f>
        <v>0</v>
      </c>
      <c r="O19" s="170">
        <v>2</v>
      </c>
      <c r="AA19" s="146">
        <v>1</v>
      </c>
      <c r="AB19" s="146">
        <v>1</v>
      </c>
      <c r="AC19" s="146">
        <v>1</v>
      </c>
      <c r="AZ19" s="146">
        <v>1</v>
      </c>
      <c r="BA19" s="146">
        <f>IF(AZ19=1,G19,0)</f>
        <v>0</v>
      </c>
      <c r="BB19" s="146">
        <f>IF(AZ19=2,G19,0)</f>
        <v>0</v>
      </c>
      <c r="BC19" s="146">
        <f>IF(AZ19=3,G19,0)</f>
        <v>0</v>
      </c>
      <c r="BD19" s="146">
        <f>IF(AZ19=4,G19,0)</f>
        <v>0</v>
      </c>
      <c r="BE19" s="146">
        <f>IF(AZ19=5,G19,0)</f>
        <v>0</v>
      </c>
      <c r="CA19" s="177">
        <v>1</v>
      </c>
      <c r="CB19" s="177">
        <v>1</v>
      </c>
      <c r="CZ19" s="146">
        <v>8.0000000000000007E-5</v>
      </c>
    </row>
    <row r="20" spans="1:104" hidden="1" x14ac:dyDescent="0.2">
      <c r="A20" s="171">
        <v>10</v>
      </c>
      <c r="B20" s="172" t="s">
        <v>107</v>
      </c>
      <c r="C20" s="173" t="s">
        <v>108</v>
      </c>
      <c r="D20" s="174" t="s">
        <v>89</v>
      </c>
      <c r="E20" s="175">
        <v>0</v>
      </c>
      <c r="F20" s="175">
        <v>69</v>
      </c>
      <c r="G20" s="176">
        <f>E20*F20</f>
        <v>0</v>
      </c>
      <c r="O20" s="170">
        <v>2</v>
      </c>
      <c r="AA20" s="146">
        <v>1</v>
      </c>
      <c r="AB20" s="146">
        <v>1</v>
      </c>
      <c r="AC20" s="146">
        <v>1</v>
      </c>
      <c r="AZ20" s="146">
        <v>1</v>
      </c>
      <c r="BA20" s="146">
        <f>IF(AZ20=1,G20,0)</f>
        <v>0</v>
      </c>
      <c r="BB20" s="146">
        <f>IF(AZ20=2,G20,0)</f>
        <v>0</v>
      </c>
      <c r="BC20" s="146">
        <f>IF(AZ20=3,G20,0)</f>
        <v>0</v>
      </c>
      <c r="BD20" s="146">
        <f>IF(AZ20=4,G20,0)</f>
        <v>0</v>
      </c>
      <c r="BE20" s="146">
        <f>IF(AZ20=5,G20,0)</f>
        <v>0</v>
      </c>
      <c r="CA20" s="177">
        <v>1</v>
      </c>
      <c r="CB20" s="177">
        <v>1</v>
      </c>
      <c r="CZ20" s="146">
        <v>0</v>
      </c>
    </row>
    <row r="21" spans="1:104" hidden="1" x14ac:dyDescent="0.2">
      <c r="A21" s="181"/>
      <c r="B21" s="182" t="s">
        <v>75</v>
      </c>
      <c r="C21" s="183" t="str">
        <f>CONCATENATE(B7," ",C7)</f>
        <v>94 Lešení a stavební výtahy</v>
      </c>
      <c r="D21" s="184"/>
      <c r="E21" s="185"/>
      <c r="F21" s="186"/>
      <c r="G21" s="187">
        <f>SUM(G7:G20)</f>
        <v>0</v>
      </c>
      <c r="O21" s="170">
        <v>4</v>
      </c>
      <c r="BA21" s="188">
        <f>SUM(BA7:BA20)</f>
        <v>0</v>
      </c>
      <c r="BB21" s="188">
        <f>SUM(BB7:BB20)</f>
        <v>0</v>
      </c>
      <c r="BC21" s="188">
        <f>SUM(BC7:BC20)</f>
        <v>0</v>
      </c>
      <c r="BD21" s="188">
        <f>SUM(BD7:BD20)</f>
        <v>0</v>
      </c>
      <c r="BE21" s="188">
        <f>SUM(BE7:BE20)</f>
        <v>0</v>
      </c>
    </row>
    <row r="22" spans="1:104" hidden="1" x14ac:dyDescent="0.2">
      <c r="A22" s="163" t="s">
        <v>73</v>
      </c>
      <c r="B22" s="164" t="s">
        <v>109</v>
      </c>
      <c r="C22" s="165" t="s">
        <v>110</v>
      </c>
      <c r="D22" s="166"/>
      <c r="E22" s="167"/>
      <c r="F22" s="167"/>
      <c r="G22" s="168"/>
      <c r="H22" s="169"/>
      <c r="I22" s="169"/>
      <c r="O22" s="170">
        <v>1</v>
      </c>
    </row>
    <row r="23" spans="1:104" hidden="1" x14ac:dyDescent="0.2">
      <c r="A23" s="171">
        <v>11</v>
      </c>
      <c r="B23" s="172" t="s">
        <v>111</v>
      </c>
      <c r="C23" s="173" t="s">
        <v>112</v>
      </c>
      <c r="D23" s="174" t="s">
        <v>89</v>
      </c>
      <c r="E23" s="175">
        <v>0</v>
      </c>
      <c r="F23" s="175">
        <v>45</v>
      </c>
      <c r="G23" s="176">
        <f>E23*F23</f>
        <v>0</v>
      </c>
      <c r="O23" s="170">
        <v>2</v>
      </c>
      <c r="AA23" s="146">
        <v>1</v>
      </c>
      <c r="AB23" s="146">
        <v>1</v>
      </c>
      <c r="AC23" s="146">
        <v>1</v>
      </c>
      <c r="AZ23" s="146">
        <v>1</v>
      </c>
      <c r="BA23" s="146">
        <f>IF(AZ23=1,G23,0)</f>
        <v>0</v>
      </c>
      <c r="BB23" s="146">
        <f>IF(AZ23=2,G23,0)</f>
        <v>0</v>
      </c>
      <c r="BC23" s="146">
        <f>IF(AZ23=3,G23,0)</f>
        <v>0</v>
      </c>
      <c r="BD23" s="146">
        <f>IF(AZ23=4,G23,0)</f>
        <v>0</v>
      </c>
      <c r="BE23" s="146">
        <f>IF(AZ23=5,G23,0)</f>
        <v>0</v>
      </c>
      <c r="CA23" s="177">
        <v>1</v>
      </c>
      <c r="CB23" s="177">
        <v>1</v>
      </c>
      <c r="CZ23" s="146">
        <v>0</v>
      </c>
    </row>
    <row r="24" spans="1:104" hidden="1" x14ac:dyDescent="0.2">
      <c r="A24" s="178"/>
      <c r="B24" s="179"/>
      <c r="C24" s="221" t="s">
        <v>113</v>
      </c>
      <c r="D24" s="222"/>
      <c r="E24" s="222"/>
      <c r="F24" s="222"/>
      <c r="G24" s="223"/>
      <c r="L24" s="180" t="s">
        <v>113</v>
      </c>
      <c r="O24" s="170">
        <v>3</v>
      </c>
    </row>
    <row r="25" spans="1:104" x14ac:dyDescent="0.2">
      <c r="A25" s="181"/>
      <c r="B25" s="182" t="s">
        <v>75</v>
      </c>
      <c r="C25" s="183" t="str">
        <f>CONCATENATE(B22," ",C22)</f>
        <v>95 Dokončovací konstrukce na pozemních stavbách</v>
      </c>
      <c r="D25" s="184"/>
      <c r="E25" s="185"/>
      <c r="F25" s="186"/>
      <c r="G25" s="187">
        <f>SUM(G22:G24)</f>
        <v>0</v>
      </c>
      <c r="O25" s="170">
        <v>4</v>
      </c>
      <c r="BA25" s="188">
        <f>SUM(BA22:BA24)</f>
        <v>0</v>
      </c>
      <c r="BB25" s="188">
        <f>SUM(BB22:BB24)</f>
        <v>0</v>
      </c>
      <c r="BC25" s="188">
        <f>SUM(BC22:BC24)</f>
        <v>0</v>
      </c>
      <c r="BD25" s="188">
        <f>SUM(BD22:BD24)</f>
        <v>0</v>
      </c>
      <c r="BE25" s="188">
        <f>SUM(BE22:BE24)</f>
        <v>0</v>
      </c>
    </row>
    <row r="26" spans="1:104" x14ac:dyDescent="0.2">
      <c r="A26" s="163" t="s">
        <v>73</v>
      </c>
      <c r="B26" s="164" t="s">
        <v>114</v>
      </c>
      <c r="C26" s="165" t="s">
        <v>115</v>
      </c>
      <c r="D26" s="166"/>
      <c r="E26" s="167"/>
      <c r="F26" s="167"/>
      <c r="G26" s="168"/>
      <c r="H26" s="169"/>
      <c r="I26" s="169"/>
      <c r="O26" s="170">
        <v>1</v>
      </c>
    </row>
    <row r="27" spans="1:104" x14ac:dyDescent="0.2">
      <c r="A27" s="171">
        <v>12</v>
      </c>
      <c r="B27" s="172" t="s">
        <v>116</v>
      </c>
      <c r="C27" s="173" t="s">
        <v>117</v>
      </c>
      <c r="D27" s="174" t="s">
        <v>118</v>
      </c>
      <c r="E27" s="175">
        <v>4.7813400000000001</v>
      </c>
      <c r="F27" s="175"/>
      <c r="G27" s="176">
        <f>E27*F27</f>
        <v>0</v>
      </c>
      <c r="O27" s="170">
        <v>2</v>
      </c>
      <c r="AA27" s="146">
        <v>7</v>
      </c>
      <c r="AB27" s="146">
        <v>1</v>
      </c>
      <c r="AC27" s="146">
        <v>2</v>
      </c>
      <c r="AZ27" s="146">
        <v>1</v>
      </c>
      <c r="BA27" s="146">
        <f>IF(AZ27=1,G27,0)</f>
        <v>0</v>
      </c>
      <c r="BB27" s="146">
        <f>IF(AZ27=2,G27,0)</f>
        <v>0</v>
      </c>
      <c r="BC27" s="146">
        <f>IF(AZ27=3,G27,0)</f>
        <v>0</v>
      </c>
      <c r="BD27" s="146">
        <f>IF(AZ27=4,G27,0)</f>
        <v>0</v>
      </c>
      <c r="BE27" s="146">
        <f>IF(AZ27=5,G27,0)</f>
        <v>0</v>
      </c>
      <c r="CA27" s="177">
        <v>7</v>
      </c>
      <c r="CB27" s="177">
        <v>1</v>
      </c>
      <c r="CZ27" s="146">
        <v>0</v>
      </c>
    </row>
    <row r="28" spans="1:104" x14ac:dyDescent="0.2">
      <c r="A28" s="181"/>
      <c r="B28" s="182" t="s">
        <v>75</v>
      </c>
      <c r="C28" s="183" t="str">
        <f>CONCATENATE(B26," ",C26)</f>
        <v>99 Staveništní přesun hmot</v>
      </c>
      <c r="D28" s="184"/>
      <c r="E28" s="185"/>
      <c r="F28" s="186"/>
      <c r="G28" s="187">
        <f>SUM(G26:G27)</f>
        <v>0</v>
      </c>
      <c r="O28" s="170">
        <v>4</v>
      </c>
      <c r="BA28" s="188">
        <f>SUM(BA26:BA27)</f>
        <v>0</v>
      </c>
      <c r="BB28" s="188">
        <f>SUM(BB26:BB27)</f>
        <v>0</v>
      </c>
      <c r="BC28" s="188">
        <f>SUM(BC26:BC27)</f>
        <v>0</v>
      </c>
      <c r="BD28" s="188">
        <f>SUM(BD26:BD27)</f>
        <v>0</v>
      </c>
      <c r="BE28" s="188">
        <f>SUM(BE26:BE27)</f>
        <v>0</v>
      </c>
    </row>
    <row r="29" spans="1:104" x14ac:dyDescent="0.2">
      <c r="A29" s="163" t="s">
        <v>73</v>
      </c>
      <c r="B29" s="164" t="s">
        <v>119</v>
      </c>
      <c r="C29" s="165" t="s">
        <v>120</v>
      </c>
      <c r="D29" s="166"/>
      <c r="E29" s="167"/>
      <c r="F29" s="167"/>
      <c r="G29" s="168"/>
      <c r="H29" s="169"/>
      <c r="I29" s="169"/>
      <c r="O29" s="170">
        <v>1</v>
      </c>
    </row>
    <row r="30" spans="1:104" x14ac:dyDescent="0.2">
      <c r="A30" s="171">
        <v>13</v>
      </c>
      <c r="B30" s="172" t="s">
        <v>121</v>
      </c>
      <c r="C30" s="173" t="s">
        <v>122</v>
      </c>
      <c r="D30" s="174" t="s">
        <v>123</v>
      </c>
      <c r="E30" s="175">
        <v>120.5</v>
      </c>
      <c r="F30" s="175"/>
      <c r="G30" s="176">
        <f t="shared" ref="G30:G36" si="6">E30*F30</f>
        <v>0</v>
      </c>
      <c r="O30" s="170">
        <v>2</v>
      </c>
      <c r="AA30" s="146">
        <v>1</v>
      </c>
      <c r="AB30" s="146">
        <v>7</v>
      </c>
      <c r="AC30" s="146">
        <v>7</v>
      </c>
      <c r="AZ30" s="146">
        <v>2</v>
      </c>
      <c r="BA30" s="146">
        <f t="shared" ref="BA30:BA36" si="7">IF(AZ30=1,G30,0)</f>
        <v>0</v>
      </c>
      <c r="BB30" s="146">
        <f t="shared" ref="BB30:BB36" si="8">IF(AZ30=2,G30,0)</f>
        <v>0</v>
      </c>
      <c r="BC30" s="146">
        <f t="shared" ref="BC30:BC36" si="9">IF(AZ30=3,G30,0)</f>
        <v>0</v>
      </c>
      <c r="BD30" s="146">
        <f t="shared" ref="BD30:BD36" si="10">IF(AZ30=4,G30,0)</f>
        <v>0</v>
      </c>
      <c r="BE30" s="146">
        <f t="shared" ref="BE30:BE36" si="11">IF(AZ30=5,G30,0)</f>
        <v>0</v>
      </c>
      <c r="CA30" s="177">
        <v>1</v>
      </c>
      <c r="CB30" s="177">
        <v>7</v>
      </c>
      <c r="CZ30" s="146">
        <v>0</v>
      </c>
    </row>
    <row r="31" spans="1:104" x14ac:dyDescent="0.2">
      <c r="A31" s="171">
        <v>14</v>
      </c>
      <c r="B31" s="172" t="s">
        <v>124</v>
      </c>
      <c r="C31" s="173" t="s">
        <v>125</v>
      </c>
      <c r="D31" s="174" t="s">
        <v>123</v>
      </c>
      <c r="E31" s="175">
        <v>41.96</v>
      </c>
      <c r="F31" s="175"/>
      <c r="G31" s="176">
        <f t="shared" si="6"/>
        <v>0</v>
      </c>
      <c r="O31" s="170">
        <v>2</v>
      </c>
      <c r="AA31" s="146">
        <v>1</v>
      </c>
      <c r="AB31" s="146">
        <v>7</v>
      </c>
      <c r="AC31" s="146">
        <v>7</v>
      </c>
      <c r="AZ31" s="146">
        <v>2</v>
      </c>
      <c r="BA31" s="146">
        <f t="shared" si="7"/>
        <v>0</v>
      </c>
      <c r="BB31" s="146">
        <f t="shared" si="8"/>
        <v>0</v>
      </c>
      <c r="BC31" s="146">
        <f t="shared" si="9"/>
        <v>0</v>
      </c>
      <c r="BD31" s="146">
        <f t="shared" si="10"/>
        <v>0</v>
      </c>
      <c r="BE31" s="146">
        <f t="shared" si="11"/>
        <v>0</v>
      </c>
      <c r="CA31" s="177">
        <v>1</v>
      </c>
      <c r="CB31" s="177">
        <v>7</v>
      </c>
      <c r="CZ31" s="146">
        <v>0</v>
      </c>
    </row>
    <row r="32" spans="1:104" x14ac:dyDescent="0.2">
      <c r="A32" s="171">
        <v>15</v>
      </c>
      <c r="B32" s="172" t="s">
        <v>126</v>
      </c>
      <c r="C32" s="173" t="s">
        <v>127</v>
      </c>
      <c r="D32" s="174" t="s">
        <v>123</v>
      </c>
      <c r="E32" s="175">
        <v>120.5</v>
      </c>
      <c r="F32" s="175"/>
      <c r="G32" s="176">
        <f t="shared" si="6"/>
        <v>0</v>
      </c>
      <c r="O32" s="170">
        <v>2</v>
      </c>
      <c r="AA32" s="146">
        <v>1</v>
      </c>
      <c r="AB32" s="146">
        <v>7</v>
      </c>
      <c r="AC32" s="146">
        <v>7</v>
      </c>
      <c r="AZ32" s="146">
        <v>2</v>
      </c>
      <c r="BA32" s="146">
        <f t="shared" si="7"/>
        <v>0</v>
      </c>
      <c r="BB32" s="146">
        <f t="shared" si="8"/>
        <v>0</v>
      </c>
      <c r="BC32" s="146">
        <f t="shared" si="9"/>
        <v>0</v>
      </c>
      <c r="BD32" s="146">
        <f t="shared" si="10"/>
        <v>0</v>
      </c>
      <c r="BE32" s="146">
        <f t="shared" si="11"/>
        <v>0</v>
      </c>
      <c r="CA32" s="177">
        <v>1</v>
      </c>
      <c r="CB32" s="177">
        <v>7</v>
      </c>
      <c r="CZ32" s="146">
        <v>0</v>
      </c>
    </row>
    <row r="33" spans="1:104" x14ac:dyDescent="0.2">
      <c r="A33" s="171">
        <v>16</v>
      </c>
      <c r="B33" s="172" t="s">
        <v>128</v>
      </c>
      <c r="C33" s="173" t="s">
        <v>129</v>
      </c>
      <c r="D33" s="174" t="s">
        <v>123</v>
      </c>
      <c r="E33" s="175">
        <v>41.96</v>
      </c>
      <c r="F33" s="175"/>
      <c r="G33" s="176">
        <f t="shared" si="6"/>
        <v>0</v>
      </c>
      <c r="O33" s="170">
        <v>2</v>
      </c>
      <c r="AA33" s="146">
        <v>1</v>
      </c>
      <c r="AB33" s="146">
        <v>7</v>
      </c>
      <c r="AC33" s="146">
        <v>7</v>
      </c>
      <c r="AZ33" s="146">
        <v>2</v>
      </c>
      <c r="BA33" s="146">
        <f t="shared" si="7"/>
        <v>0</v>
      </c>
      <c r="BB33" s="146">
        <f t="shared" si="8"/>
        <v>0</v>
      </c>
      <c r="BC33" s="146">
        <f t="shared" si="9"/>
        <v>0</v>
      </c>
      <c r="BD33" s="146">
        <f t="shared" si="10"/>
        <v>0</v>
      </c>
      <c r="BE33" s="146">
        <f t="shared" si="11"/>
        <v>0</v>
      </c>
      <c r="CA33" s="177">
        <v>1</v>
      </c>
      <c r="CB33" s="177">
        <v>7</v>
      </c>
      <c r="CZ33" s="146">
        <v>0</v>
      </c>
    </row>
    <row r="34" spans="1:104" ht="22.5" x14ac:dyDescent="0.2">
      <c r="A34" s="171">
        <v>17</v>
      </c>
      <c r="B34" s="172" t="s">
        <v>130</v>
      </c>
      <c r="C34" s="173" t="s">
        <v>131</v>
      </c>
      <c r="D34" s="174" t="s">
        <v>89</v>
      </c>
      <c r="E34" s="175">
        <v>107.08799999999999</v>
      </c>
      <c r="F34" s="175"/>
      <c r="G34" s="176">
        <f t="shared" si="6"/>
        <v>0</v>
      </c>
      <c r="O34" s="170">
        <v>2</v>
      </c>
      <c r="AA34" s="146">
        <v>1</v>
      </c>
      <c r="AB34" s="146">
        <v>7</v>
      </c>
      <c r="AC34" s="146">
        <v>7</v>
      </c>
      <c r="AZ34" s="146">
        <v>2</v>
      </c>
      <c r="BA34" s="146">
        <f t="shared" si="7"/>
        <v>0</v>
      </c>
      <c r="BB34" s="146">
        <f t="shared" si="8"/>
        <v>0</v>
      </c>
      <c r="BC34" s="146">
        <f t="shared" si="9"/>
        <v>0</v>
      </c>
      <c r="BD34" s="146">
        <f t="shared" si="10"/>
        <v>0</v>
      </c>
      <c r="BE34" s="146">
        <f t="shared" si="11"/>
        <v>0</v>
      </c>
      <c r="CA34" s="177">
        <v>1</v>
      </c>
      <c r="CB34" s="177">
        <v>7</v>
      </c>
      <c r="CZ34" s="146">
        <v>6.6E-3</v>
      </c>
    </row>
    <row r="35" spans="1:104" x14ac:dyDescent="0.2">
      <c r="A35" s="171">
        <v>18</v>
      </c>
      <c r="B35" s="172" t="s">
        <v>132</v>
      </c>
      <c r="C35" s="173" t="s">
        <v>133</v>
      </c>
      <c r="D35" s="174" t="s">
        <v>89</v>
      </c>
      <c r="E35" s="175">
        <v>107.08799999999999</v>
      </c>
      <c r="F35" s="175"/>
      <c r="G35" s="176">
        <f t="shared" si="6"/>
        <v>0</v>
      </c>
      <c r="O35" s="170">
        <v>2</v>
      </c>
      <c r="AA35" s="146">
        <v>1</v>
      </c>
      <c r="AB35" s="146">
        <v>7</v>
      </c>
      <c r="AC35" s="146">
        <v>7</v>
      </c>
      <c r="AZ35" s="146">
        <v>2</v>
      </c>
      <c r="BA35" s="146">
        <f t="shared" si="7"/>
        <v>0</v>
      </c>
      <c r="BB35" s="146">
        <f t="shared" si="8"/>
        <v>0</v>
      </c>
      <c r="BC35" s="146">
        <f t="shared" si="9"/>
        <v>0</v>
      </c>
      <c r="BD35" s="146">
        <f t="shared" si="10"/>
        <v>0</v>
      </c>
      <c r="BE35" s="146">
        <f t="shared" si="11"/>
        <v>0</v>
      </c>
      <c r="CA35" s="177">
        <v>1</v>
      </c>
      <c r="CB35" s="177">
        <v>7</v>
      </c>
      <c r="CZ35" s="146">
        <v>0</v>
      </c>
    </row>
    <row r="36" spans="1:104" x14ac:dyDescent="0.2">
      <c r="A36" s="171">
        <v>19</v>
      </c>
      <c r="B36" s="172" t="s">
        <v>134</v>
      </c>
      <c r="C36" s="173" t="s">
        <v>135</v>
      </c>
      <c r="D36" s="174" t="s">
        <v>136</v>
      </c>
      <c r="E36" s="175">
        <v>50.4</v>
      </c>
      <c r="F36" s="175"/>
      <c r="G36" s="176">
        <f t="shared" si="6"/>
        <v>0</v>
      </c>
      <c r="O36" s="170">
        <v>2</v>
      </c>
      <c r="AA36" s="146">
        <v>1</v>
      </c>
      <c r="AB36" s="146">
        <v>7</v>
      </c>
      <c r="AC36" s="146">
        <v>7</v>
      </c>
      <c r="AZ36" s="146">
        <v>2</v>
      </c>
      <c r="BA36" s="146">
        <f t="shared" si="7"/>
        <v>0</v>
      </c>
      <c r="BB36" s="146">
        <f t="shared" si="8"/>
        <v>0</v>
      </c>
      <c r="BC36" s="146">
        <f t="shared" si="9"/>
        <v>0</v>
      </c>
      <c r="BD36" s="146">
        <f t="shared" si="10"/>
        <v>0</v>
      </c>
      <c r="BE36" s="146">
        <f t="shared" si="11"/>
        <v>0</v>
      </c>
      <c r="CA36" s="177">
        <v>1</v>
      </c>
      <c r="CB36" s="177">
        <v>7</v>
      </c>
      <c r="CZ36" s="146">
        <v>2.3570000000000001E-2</v>
      </c>
    </row>
    <row r="37" spans="1:104" x14ac:dyDescent="0.2">
      <c r="A37" s="178"/>
      <c r="B37" s="179"/>
      <c r="C37" s="221" t="s">
        <v>137</v>
      </c>
      <c r="D37" s="222"/>
      <c r="E37" s="222"/>
      <c r="F37" s="222"/>
      <c r="G37" s="223"/>
      <c r="L37" s="180" t="s">
        <v>137</v>
      </c>
      <c r="O37" s="170">
        <v>3</v>
      </c>
    </row>
    <row r="38" spans="1:104" x14ac:dyDescent="0.2">
      <c r="A38" s="171">
        <v>20</v>
      </c>
      <c r="B38" s="172" t="s">
        <v>138</v>
      </c>
      <c r="C38" s="173" t="s">
        <v>139</v>
      </c>
      <c r="D38" s="174" t="s">
        <v>123</v>
      </c>
      <c r="E38" s="175">
        <v>120.5</v>
      </c>
      <c r="F38" s="175"/>
      <c r="G38" s="176">
        <f t="shared" ref="G38:G51" si="12">E38*F38</f>
        <v>0</v>
      </c>
      <c r="O38" s="170">
        <v>2</v>
      </c>
      <c r="AA38" s="146">
        <v>1</v>
      </c>
      <c r="AB38" s="146">
        <v>7</v>
      </c>
      <c r="AC38" s="146">
        <v>7</v>
      </c>
      <c r="AZ38" s="146">
        <v>2</v>
      </c>
      <c r="BA38" s="146">
        <f t="shared" ref="BA38:BA51" si="13">IF(AZ38=1,G38,0)</f>
        <v>0</v>
      </c>
      <c r="BB38" s="146">
        <f t="shared" ref="BB38:BB51" si="14">IF(AZ38=2,G38,0)</f>
        <v>0</v>
      </c>
      <c r="BC38" s="146">
        <f t="shared" ref="BC38:BC51" si="15">IF(AZ38=3,G38,0)</f>
        <v>0</v>
      </c>
      <c r="BD38" s="146">
        <f t="shared" ref="BD38:BD51" si="16">IF(AZ38=4,G38,0)</f>
        <v>0</v>
      </c>
      <c r="BE38" s="146">
        <f t="shared" ref="BE38:BE51" si="17">IF(AZ38=5,G38,0)</f>
        <v>0</v>
      </c>
      <c r="CA38" s="177">
        <v>1</v>
      </c>
      <c r="CB38" s="177">
        <v>7</v>
      </c>
      <c r="CZ38" s="146">
        <v>2.5500000000000002E-3</v>
      </c>
    </row>
    <row r="39" spans="1:104" x14ac:dyDescent="0.2">
      <c r="A39" s="171">
        <v>21</v>
      </c>
      <c r="B39" s="172" t="s">
        <v>140</v>
      </c>
      <c r="C39" s="173" t="s">
        <v>141</v>
      </c>
      <c r="D39" s="174" t="s">
        <v>123</v>
      </c>
      <c r="E39" s="175">
        <v>41.96</v>
      </c>
      <c r="F39" s="175"/>
      <c r="G39" s="176">
        <f t="shared" si="12"/>
        <v>0</v>
      </c>
      <c r="O39" s="170">
        <v>2</v>
      </c>
      <c r="AA39" s="146">
        <v>1</v>
      </c>
      <c r="AB39" s="146">
        <v>7</v>
      </c>
      <c r="AC39" s="146">
        <v>7</v>
      </c>
      <c r="AZ39" s="146">
        <v>2</v>
      </c>
      <c r="BA39" s="146">
        <f t="shared" si="13"/>
        <v>0</v>
      </c>
      <c r="BB39" s="146">
        <f t="shared" si="14"/>
        <v>0</v>
      </c>
      <c r="BC39" s="146">
        <f t="shared" si="15"/>
        <v>0</v>
      </c>
      <c r="BD39" s="146">
        <f t="shared" si="16"/>
        <v>0</v>
      </c>
      <c r="BE39" s="146">
        <f t="shared" si="17"/>
        <v>0</v>
      </c>
      <c r="CA39" s="177">
        <v>1</v>
      </c>
      <c r="CB39" s="177">
        <v>7</v>
      </c>
      <c r="CZ39" s="146">
        <v>2.5500000000000002E-3</v>
      </c>
    </row>
    <row r="40" spans="1:104" x14ac:dyDescent="0.2">
      <c r="A40" s="171">
        <v>22</v>
      </c>
      <c r="B40" s="172" t="s">
        <v>142</v>
      </c>
      <c r="C40" s="173" t="s">
        <v>143</v>
      </c>
      <c r="D40" s="174" t="s">
        <v>89</v>
      </c>
      <c r="E40" s="175">
        <v>169.96</v>
      </c>
      <c r="F40" s="175"/>
      <c r="G40" s="176">
        <f t="shared" si="12"/>
        <v>0</v>
      </c>
      <c r="O40" s="170">
        <v>2</v>
      </c>
      <c r="AA40" s="146">
        <v>1</v>
      </c>
      <c r="AB40" s="146">
        <v>7</v>
      </c>
      <c r="AC40" s="146">
        <v>7</v>
      </c>
      <c r="AZ40" s="146">
        <v>2</v>
      </c>
      <c r="BA40" s="146">
        <f t="shared" si="13"/>
        <v>0</v>
      </c>
      <c r="BB40" s="146">
        <f t="shared" si="14"/>
        <v>0</v>
      </c>
      <c r="BC40" s="146">
        <f t="shared" si="15"/>
        <v>0</v>
      </c>
      <c r="BD40" s="146">
        <f t="shared" si="16"/>
        <v>0</v>
      </c>
      <c r="BE40" s="146">
        <f t="shared" si="17"/>
        <v>0</v>
      </c>
      <c r="CA40" s="177">
        <v>1</v>
      </c>
      <c r="CB40" s="177">
        <v>7</v>
      </c>
      <c r="CZ40" s="146">
        <v>6.0000000000000002E-5</v>
      </c>
    </row>
    <row r="41" spans="1:104" x14ac:dyDescent="0.2">
      <c r="A41" s="171">
        <v>23</v>
      </c>
      <c r="B41" s="172" t="s">
        <v>144</v>
      </c>
      <c r="C41" s="173" t="s">
        <v>145</v>
      </c>
      <c r="D41" s="174" t="s">
        <v>123</v>
      </c>
      <c r="E41" s="175">
        <v>26</v>
      </c>
      <c r="F41" s="175"/>
      <c r="G41" s="176">
        <f t="shared" si="12"/>
        <v>0</v>
      </c>
      <c r="O41" s="170">
        <v>2</v>
      </c>
      <c r="AA41" s="146">
        <v>1</v>
      </c>
      <c r="AB41" s="146">
        <v>7</v>
      </c>
      <c r="AC41" s="146">
        <v>7</v>
      </c>
      <c r="AZ41" s="146">
        <v>2</v>
      </c>
      <c r="BA41" s="146">
        <f t="shared" si="13"/>
        <v>0</v>
      </c>
      <c r="BB41" s="146">
        <f t="shared" si="14"/>
        <v>0</v>
      </c>
      <c r="BC41" s="146">
        <f t="shared" si="15"/>
        <v>0</v>
      </c>
      <c r="BD41" s="146">
        <f t="shared" si="16"/>
        <v>0</v>
      </c>
      <c r="BE41" s="146">
        <f t="shared" si="17"/>
        <v>0</v>
      </c>
      <c r="CA41" s="177">
        <v>1</v>
      </c>
      <c r="CB41" s="177">
        <v>7</v>
      </c>
      <c r="CZ41" s="146">
        <v>0</v>
      </c>
    </row>
    <row r="42" spans="1:104" x14ac:dyDescent="0.2">
      <c r="A42" s="171">
        <v>24</v>
      </c>
      <c r="B42" s="172" t="s">
        <v>146</v>
      </c>
      <c r="C42" s="173" t="s">
        <v>147</v>
      </c>
      <c r="D42" s="174" t="s">
        <v>148</v>
      </c>
      <c r="E42" s="175">
        <v>30</v>
      </c>
      <c r="F42" s="175"/>
      <c r="G42" s="176">
        <f t="shared" si="12"/>
        <v>0</v>
      </c>
      <c r="O42" s="170">
        <v>2</v>
      </c>
      <c r="AA42" s="146">
        <v>1</v>
      </c>
      <c r="AB42" s="146">
        <v>0</v>
      </c>
      <c r="AC42" s="146">
        <v>0</v>
      </c>
      <c r="AZ42" s="146">
        <v>2</v>
      </c>
      <c r="BA42" s="146">
        <f t="shared" si="13"/>
        <v>0</v>
      </c>
      <c r="BB42" s="146">
        <f t="shared" si="14"/>
        <v>0</v>
      </c>
      <c r="BC42" s="146">
        <f t="shared" si="15"/>
        <v>0</v>
      </c>
      <c r="BD42" s="146">
        <f t="shared" si="16"/>
        <v>0</v>
      </c>
      <c r="BE42" s="146">
        <f t="shared" si="17"/>
        <v>0</v>
      </c>
      <c r="CA42" s="177">
        <v>1</v>
      </c>
      <c r="CB42" s="177">
        <v>0</v>
      </c>
      <c r="CZ42" s="146">
        <v>0</v>
      </c>
    </row>
    <row r="43" spans="1:104" ht="22.5" x14ac:dyDescent="0.2">
      <c r="A43" s="171">
        <v>25</v>
      </c>
      <c r="B43" s="172" t="s">
        <v>149</v>
      </c>
      <c r="C43" s="173" t="s">
        <v>150</v>
      </c>
      <c r="D43" s="174" t="s">
        <v>148</v>
      </c>
      <c r="E43" s="175">
        <v>30</v>
      </c>
      <c r="F43" s="175"/>
      <c r="G43" s="176">
        <f t="shared" si="12"/>
        <v>0</v>
      </c>
      <c r="O43" s="170">
        <v>2</v>
      </c>
      <c r="AA43" s="146">
        <v>12</v>
      </c>
      <c r="AB43" s="146">
        <v>0</v>
      </c>
      <c r="AC43" s="146">
        <v>1</v>
      </c>
      <c r="AZ43" s="146">
        <v>2</v>
      </c>
      <c r="BA43" s="146">
        <f t="shared" si="13"/>
        <v>0</v>
      </c>
      <c r="BB43" s="146">
        <f t="shared" si="14"/>
        <v>0</v>
      </c>
      <c r="BC43" s="146">
        <f t="shared" si="15"/>
        <v>0</v>
      </c>
      <c r="BD43" s="146">
        <f t="shared" si="16"/>
        <v>0</v>
      </c>
      <c r="BE43" s="146">
        <f t="shared" si="17"/>
        <v>0</v>
      </c>
      <c r="CA43" s="177">
        <v>12</v>
      </c>
      <c r="CB43" s="177">
        <v>0</v>
      </c>
      <c r="CZ43" s="146">
        <v>0</v>
      </c>
    </row>
    <row r="44" spans="1:104" x14ac:dyDescent="0.2">
      <c r="A44" s="171">
        <v>26</v>
      </c>
      <c r="B44" s="172" t="s">
        <v>151</v>
      </c>
      <c r="C44" s="173" t="s">
        <v>152</v>
      </c>
      <c r="D44" s="174" t="s">
        <v>136</v>
      </c>
      <c r="E44" s="175">
        <v>2</v>
      </c>
      <c r="F44" s="175"/>
      <c r="G44" s="176">
        <f t="shared" si="12"/>
        <v>0</v>
      </c>
      <c r="O44" s="170">
        <v>2</v>
      </c>
      <c r="AA44" s="146">
        <v>11</v>
      </c>
      <c r="AB44" s="146">
        <v>1</v>
      </c>
      <c r="AC44" s="146">
        <v>3</v>
      </c>
      <c r="AZ44" s="146">
        <v>2</v>
      </c>
      <c r="BA44" s="146">
        <f t="shared" si="13"/>
        <v>0</v>
      </c>
      <c r="BB44" s="146">
        <f t="shared" si="14"/>
        <v>0</v>
      </c>
      <c r="BC44" s="146">
        <f t="shared" si="15"/>
        <v>0</v>
      </c>
      <c r="BD44" s="146">
        <f t="shared" si="16"/>
        <v>0</v>
      </c>
      <c r="BE44" s="146">
        <f t="shared" si="17"/>
        <v>0</v>
      </c>
      <c r="CA44" s="177">
        <v>11</v>
      </c>
      <c r="CB44" s="177">
        <v>1</v>
      </c>
      <c r="CZ44" s="146">
        <v>0</v>
      </c>
    </row>
    <row r="45" spans="1:104" x14ac:dyDescent="0.2">
      <c r="A45" s="171">
        <v>27</v>
      </c>
      <c r="B45" s="172" t="s">
        <v>153</v>
      </c>
      <c r="C45" s="173" t="s">
        <v>154</v>
      </c>
      <c r="D45" s="174" t="s">
        <v>136</v>
      </c>
      <c r="E45" s="175">
        <v>1.0106999999999999</v>
      </c>
      <c r="F45" s="175"/>
      <c r="G45" s="176">
        <f t="shared" si="12"/>
        <v>0</v>
      </c>
      <c r="O45" s="170">
        <v>2</v>
      </c>
      <c r="AA45" s="146">
        <v>11</v>
      </c>
      <c r="AB45" s="146">
        <v>1</v>
      </c>
      <c r="AC45" s="146">
        <v>52</v>
      </c>
      <c r="AZ45" s="146">
        <v>2</v>
      </c>
      <c r="BA45" s="146">
        <f t="shared" si="13"/>
        <v>0</v>
      </c>
      <c r="BB45" s="146">
        <f t="shared" si="14"/>
        <v>0</v>
      </c>
      <c r="BC45" s="146">
        <f t="shared" si="15"/>
        <v>0</v>
      </c>
      <c r="BD45" s="146">
        <f t="shared" si="16"/>
        <v>0</v>
      </c>
      <c r="BE45" s="146">
        <f t="shared" si="17"/>
        <v>0</v>
      </c>
      <c r="CA45" s="177">
        <v>11</v>
      </c>
      <c r="CB45" s="177">
        <v>1</v>
      </c>
      <c r="CZ45" s="146">
        <v>0.55000000000000004</v>
      </c>
    </row>
    <row r="46" spans="1:104" x14ac:dyDescent="0.2">
      <c r="A46" s="171">
        <v>28</v>
      </c>
      <c r="B46" s="172" t="s">
        <v>155</v>
      </c>
      <c r="C46" s="173" t="s">
        <v>156</v>
      </c>
      <c r="D46" s="174" t="s">
        <v>136</v>
      </c>
      <c r="E46" s="175">
        <v>0.1</v>
      </c>
      <c r="F46" s="175"/>
      <c r="G46" s="176">
        <f t="shared" si="12"/>
        <v>0</v>
      </c>
      <c r="O46" s="170">
        <v>2</v>
      </c>
      <c r="AA46" s="146">
        <v>11</v>
      </c>
      <c r="AB46" s="146">
        <v>1</v>
      </c>
      <c r="AC46" s="146">
        <v>78</v>
      </c>
      <c r="AZ46" s="146">
        <v>2</v>
      </c>
      <c r="BA46" s="146">
        <f t="shared" si="13"/>
        <v>0</v>
      </c>
      <c r="BB46" s="146">
        <f t="shared" si="14"/>
        <v>0</v>
      </c>
      <c r="BC46" s="146">
        <f t="shared" si="15"/>
        <v>0</v>
      </c>
      <c r="BD46" s="146">
        <f t="shared" si="16"/>
        <v>0</v>
      </c>
      <c r="BE46" s="146">
        <f t="shared" si="17"/>
        <v>0</v>
      </c>
      <c r="CA46" s="177">
        <v>11</v>
      </c>
      <c r="CB46" s="177">
        <v>1</v>
      </c>
      <c r="CZ46" s="146">
        <v>0</v>
      </c>
    </row>
    <row r="47" spans="1:104" x14ac:dyDescent="0.2">
      <c r="A47" s="171">
        <v>29</v>
      </c>
      <c r="B47" s="172" t="s">
        <v>157</v>
      </c>
      <c r="C47" s="173" t="s">
        <v>158</v>
      </c>
      <c r="D47" s="174" t="s">
        <v>136</v>
      </c>
      <c r="E47" s="175">
        <v>1.8</v>
      </c>
      <c r="F47" s="175"/>
      <c r="G47" s="176">
        <f t="shared" si="12"/>
        <v>0</v>
      </c>
      <c r="O47" s="170">
        <v>2</v>
      </c>
      <c r="AA47" s="146">
        <v>11</v>
      </c>
      <c r="AB47" s="146">
        <v>1</v>
      </c>
      <c r="AC47" s="146">
        <v>79</v>
      </c>
      <c r="AZ47" s="146">
        <v>2</v>
      </c>
      <c r="BA47" s="146">
        <f t="shared" si="13"/>
        <v>0</v>
      </c>
      <c r="BB47" s="146">
        <f t="shared" si="14"/>
        <v>0</v>
      </c>
      <c r="BC47" s="146">
        <f t="shared" si="15"/>
        <v>0</v>
      </c>
      <c r="BD47" s="146">
        <f t="shared" si="16"/>
        <v>0</v>
      </c>
      <c r="BE47" s="146">
        <f t="shared" si="17"/>
        <v>0</v>
      </c>
      <c r="CA47" s="177">
        <v>11</v>
      </c>
      <c r="CB47" s="177">
        <v>1</v>
      </c>
      <c r="CZ47" s="146">
        <v>0</v>
      </c>
    </row>
    <row r="48" spans="1:104" x14ac:dyDescent="0.2">
      <c r="A48" s="171">
        <v>30</v>
      </c>
      <c r="B48" s="172" t="s">
        <v>159</v>
      </c>
      <c r="C48" s="173" t="s">
        <v>160</v>
      </c>
      <c r="D48" s="174" t="s">
        <v>136</v>
      </c>
      <c r="E48" s="175">
        <v>0.25</v>
      </c>
      <c r="F48" s="175"/>
      <c r="G48" s="176">
        <f t="shared" si="12"/>
        <v>0</v>
      </c>
      <c r="O48" s="170">
        <v>2</v>
      </c>
      <c r="AA48" s="146">
        <v>11</v>
      </c>
      <c r="AB48" s="146">
        <v>0</v>
      </c>
      <c r="AC48" s="146">
        <v>80</v>
      </c>
      <c r="AZ48" s="146">
        <v>2</v>
      </c>
      <c r="BA48" s="146">
        <f t="shared" si="13"/>
        <v>0</v>
      </c>
      <c r="BB48" s="146">
        <f t="shared" si="14"/>
        <v>0</v>
      </c>
      <c r="BC48" s="146">
        <f t="shared" si="15"/>
        <v>0</v>
      </c>
      <c r="BD48" s="146">
        <f t="shared" si="16"/>
        <v>0</v>
      </c>
      <c r="BE48" s="146">
        <f t="shared" si="17"/>
        <v>0</v>
      </c>
      <c r="CA48" s="177">
        <v>11</v>
      </c>
      <c r="CB48" s="177">
        <v>0</v>
      </c>
      <c r="CZ48" s="146">
        <v>0</v>
      </c>
    </row>
    <row r="49" spans="1:104" x14ac:dyDescent="0.2">
      <c r="A49" s="171">
        <v>31</v>
      </c>
      <c r="B49" s="172" t="s">
        <v>161</v>
      </c>
      <c r="C49" s="173" t="s">
        <v>162</v>
      </c>
      <c r="D49" s="174" t="s">
        <v>163</v>
      </c>
      <c r="E49" s="175">
        <v>90</v>
      </c>
      <c r="F49" s="175"/>
      <c r="G49" s="176">
        <f t="shared" si="12"/>
        <v>0</v>
      </c>
      <c r="O49" s="170">
        <v>2</v>
      </c>
      <c r="AA49" s="146">
        <v>3</v>
      </c>
      <c r="AB49" s="146">
        <v>7</v>
      </c>
      <c r="AC49" s="146">
        <v>25348240</v>
      </c>
      <c r="AZ49" s="146">
        <v>2</v>
      </c>
      <c r="BA49" s="146">
        <f t="shared" si="13"/>
        <v>0</v>
      </c>
      <c r="BB49" s="146">
        <f t="shared" si="14"/>
        <v>0</v>
      </c>
      <c r="BC49" s="146">
        <f t="shared" si="15"/>
        <v>0</v>
      </c>
      <c r="BD49" s="146">
        <f t="shared" si="16"/>
        <v>0</v>
      </c>
      <c r="BE49" s="146">
        <f t="shared" si="17"/>
        <v>0</v>
      </c>
      <c r="CA49" s="177">
        <v>3</v>
      </c>
      <c r="CB49" s="177">
        <v>7</v>
      </c>
      <c r="CZ49" s="146">
        <v>1E-3</v>
      </c>
    </row>
    <row r="50" spans="1:104" x14ac:dyDescent="0.2">
      <c r="A50" s="171">
        <v>32</v>
      </c>
      <c r="B50" s="172" t="s">
        <v>164</v>
      </c>
      <c r="C50" s="173" t="s">
        <v>165</v>
      </c>
      <c r="D50" s="174" t="s">
        <v>61</v>
      </c>
      <c r="E50" s="175">
        <v>3547.0923760000001</v>
      </c>
      <c r="F50" s="175"/>
      <c r="G50" s="176">
        <f t="shared" si="12"/>
        <v>0</v>
      </c>
      <c r="O50" s="170">
        <v>2</v>
      </c>
      <c r="AA50" s="146">
        <v>7</v>
      </c>
      <c r="AB50" s="146">
        <v>1002</v>
      </c>
      <c r="AC50" s="146">
        <v>5</v>
      </c>
      <c r="AZ50" s="146">
        <v>2</v>
      </c>
      <c r="BA50" s="146">
        <f t="shared" si="13"/>
        <v>0</v>
      </c>
      <c r="BB50" s="146">
        <f t="shared" si="14"/>
        <v>0</v>
      </c>
      <c r="BC50" s="146">
        <f t="shared" si="15"/>
        <v>0</v>
      </c>
      <c r="BD50" s="146">
        <f t="shared" si="16"/>
        <v>0</v>
      </c>
      <c r="BE50" s="146">
        <f t="shared" si="17"/>
        <v>0</v>
      </c>
      <c r="CA50" s="177">
        <v>7</v>
      </c>
      <c r="CB50" s="177">
        <v>1002</v>
      </c>
      <c r="CZ50" s="146">
        <v>0</v>
      </c>
    </row>
    <row r="51" spans="1:104" x14ac:dyDescent="0.2">
      <c r="A51" s="171">
        <v>33</v>
      </c>
      <c r="B51" s="172" t="s">
        <v>166</v>
      </c>
      <c r="C51" s="173" t="s">
        <v>167</v>
      </c>
      <c r="D51" s="174" t="s">
        <v>168</v>
      </c>
      <c r="E51" s="175">
        <v>20</v>
      </c>
      <c r="F51" s="175"/>
      <c r="G51" s="176">
        <f t="shared" si="12"/>
        <v>0</v>
      </c>
      <c r="O51" s="170">
        <v>2</v>
      </c>
      <c r="AA51" s="146">
        <v>10</v>
      </c>
      <c r="AB51" s="146">
        <v>0</v>
      </c>
      <c r="AC51" s="146">
        <v>8</v>
      </c>
      <c r="AZ51" s="146">
        <v>5</v>
      </c>
      <c r="BA51" s="146">
        <f t="shared" si="13"/>
        <v>0</v>
      </c>
      <c r="BB51" s="146">
        <f t="shared" si="14"/>
        <v>0</v>
      </c>
      <c r="BC51" s="146">
        <f t="shared" si="15"/>
        <v>0</v>
      </c>
      <c r="BD51" s="146">
        <f t="shared" si="16"/>
        <v>0</v>
      </c>
      <c r="BE51" s="146">
        <f t="shared" si="17"/>
        <v>0</v>
      </c>
      <c r="CA51" s="177">
        <v>10</v>
      </c>
      <c r="CB51" s="177">
        <v>0</v>
      </c>
      <c r="CZ51" s="146">
        <v>0</v>
      </c>
    </row>
    <row r="52" spans="1:104" x14ac:dyDescent="0.2">
      <c r="A52" s="181"/>
      <c r="B52" s="182" t="s">
        <v>75</v>
      </c>
      <c r="C52" s="183" t="str">
        <f>CONCATENATE(B29," ",C29)</f>
        <v>762 Konstrukce tesařské</v>
      </c>
      <c r="D52" s="184"/>
      <c r="E52" s="185"/>
      <c r="F52" s="186"/>
      <c r="G52" s="187">
        <f>SUM(G29:G51)</f>
        <v>0</v>
      </c>
      <c r="O52" s="170">
        <v>4</v>
      </c>
      <c r="BA52" s="188">
        <f>SUM(BA29:BA51)</f>
        <v>0</v>
      </c>
      <c r="BB52" s="188">
        <f>SUM(BB29:BB51)</f>
        <v>0</v>
      </c>
      <c r="BC52" s="188">
        <f>SUM(BC29:BC51)</f>
        <v>0</v>
      </c>
      <c r="BD52" s="188">
        <f>SUM(BD29:BD51)</f>
        <v>0</v>
      </c>
      <c r="BE52" s="188">
        <f>SUM(BE29:BE51)</f>
        <v>0</v>
      </c>
    </row>
    <row r="53" spans="1:104" x14ac:dyDescent="0.2">
      <c r="A53" s="163" t="s">
        <v>73</v>
      </c>
      <c r="B53" s="164" t="s">
        <v>169</v>
      </c>
      <c r="C53" s="165" t="s">
        <v>170</v>
      </c>
      <c r="D53" s="166"/>
      <c r="E53" s="167"/>
      <c r="F53" s="167"/>
      <c r="G53" s="168"/>
      <c r="H53" s="169"/>
      <c r="I53" s="169"/>
      <c r="O53" s="170">
        <v>1</v>
      </c>
    </row>
    <row r="54" spans="1:104" x14ac:dyDescent="0.2">
      <c r="A54" s="171">
        <v>34</v>
      </c>
      <c r="B54" s="172" t="s">
        <v>171</v>
      </c>
      <c r="C54" s="173" t="s">
        <v>172</v>
      </c>
      <c r="D54" s="174" t="s">
        <v>123</v>
      </c>
      <c r="E54" s="175">
        <v>29.4</v>
      </c>
      <c r="F54" s="175"/>
      <c r="G54" s="176">
        <f t="shared" ref="G54:G71" si="18">E54*F54</f>
        <v>0</v>
      </c>
      <c r="O54" s="170">
        <v>2</v>
      </c>
      <c r="AA54" s="146">
        <v>1</v>
      </c>
      <c r="AB54" s="146">
        <v>7</v>
      </c>
      <c r="AC54" s="146">
        <v>7</v>
      </c>
      <c r="AZ54" s="146">
        <v>2</v>
      </c>
      <c r="BA54" s="146">
        <f t="shared" ref="BA54:BA71" si="19">IF(AZ54=1,G54,0)</f>
        <v>0</v>
      </c>
      <c r="BB54" s="146">
        <f t="shared" ref="BB54:BB71" si="20">IF(AZ54=2,G54,0)</f>
        <v>0</v>
      </c>
      <c r="BC54" s="146">
        <f t="shared" ref="BC54:BC71" si="21">IF(AZ54=3,G54,0)</f>
        <v>0</v>
      </c>
      <c r="BD54" s="146">
        <f t="shared" ref="BD54:BD71" si="22">IF(AZ54=4,G54,0)</f>
        <v>0</v>
      </c>
      <c r="BE54" s="146">
        <f t="shared" ref="BE54:BE71" si="23">IF(AZ54=5,G54,0)</f>
        <v>0</v>
      </c>
      <c r="CA54" s="177">
        <v>1</v>
      </c>
      <c r="CB54" s="177">
        <v>7</v>
      </c>
      <c r="CZ54" s="146">
        <v>4.0000000000000003E-5</v>
      </c>
    </row>
    <row r="55" spans="1:104" x14ac:dyDescent="0.2">
      <c r="A55" s="171">
        <v>35</v>
      </c>
      <c r="B55" s="172" t="s">
        <v>173</v>
      </c>
      <c r="C55" s="173" t="s">
        <v>174</v>
      </c>
      <c r="D55" s="174" t="s">
        <v>175</v>
      </c>
      <c r="E55" s="175">
        <v>39</v>
      </c>
      <c r="F55" s="175"/>
      <c r="G55" s="176">
        <f t="shared" si="18"/>
        <v>0</v>
      </c>
      <c r="O55" s="170">
        <v>2</v>
      </c>
      <c r="AA55" s="146">
        <v>1</v>
      </c>
      <c r="AB55" s="146">
        <v>7</v>
      </c>
      <c r="AC55" s="146">
        <v>7</v>
      </c>
      <c r="AZ55" s="146">
        <v>2</v>
      </c>
      <c r="BA55" s="146">
        <f t="shared" si="19"/>
        <v>0</v>
      </c>
      <c r="BB55" s="146">
        <f t="shared" si="20"/>
        <v>0</v>
      </c>
      <c r="BC55" s="146">
        <f t="shared" si="21"/>
        <v>0</v>
      </c>
      <c r="BD55" s="146">
        <f t="shared" si="22"/>
        <v>0</v>
      </c>
      <c r="BE55" s="146">
        <f t="shared" si="23"/>
        <v>0</v>
      </c>
      <c r="CA55" s="177">
        <v>1</v>
      </c>
      <c r="CB55" s="177">
        <v>7</v>
      </c>
      <c r="CZ55" s="146">
        <v>6.0000000000000002E-5</v>
      </c>
    </row>
    <row r="56" spans="1:104" x14ac:dyDescent="0.2">
      <c r="A56" s="171">
        <v>36</v>
      </c>
      <c r="B56" s="172" t="s">
        <v>176</v>
      </c>
      <c r="C56" s="173" t="s">
        <v>177</v>
      </c>
      <c r="D56" s="174" t="s">
        <v>175</v>
      </c>
      <c r="E56" s="175">
        <v>4</v>
      </c>
      <c r="F56" s="175"/>
      <c r="G56" s="176">
        <f t="shared" si="18"/>
        <v>0</v>
      </c>
      <c r="O56" s="170">
        <v>2</v>
      </c>
      <c r="AA56" s="146">
        <v>1</v>
      </c>
      <c r="AB56" s="146">
        <v>7</v>
      </c>
      <c r="AC56" s="146">
        <v>7</v>
      </c>
      <c r="AZ56" s="146">
        <v>2</v>
      </c>
      <c r="BA56" s="146">
        <f t="shared" si="19"/>
        <v>0</v>
      </c>
      <c r="BB56" s="146">
        <f t="shared" si="20"/>
        <v>0</v>
      </c>
      <c r="BC56" s="146">
        <f t="shared" si="21"/>
        <v>0</v>
      </c>
      <c r="BD56" s="146">
        <f t="shared" si="22"/>
        <v>0</v>
      </c>
      <c r="BE56" s="146">
        <f t="shared" si="23"/>
        <v>0</v>
      </c>
      <c r="CA56" s="177">
        <v>1</v>
      </c>
      <c r="CB56" s="177">
        <v>7</v>
      </c>
      <c r="CZ56" s="146">
        <v>1.0000000000000001E-5</v>
      </c>
    </row>
    <row r="57" spans="1:104" x14ac:dyDescent="0.2">
      <c r="A57" s="171">
        <v>37</v>
      </c>
      <c r="B57" s="172" t="s">
        <v>178</v>
      </c>
      <c r="C57" s="173" t="s">
        <v>179</v>
      </c>
      <c r="D57" s="174" t="s">
        <v>175</v>
      </c>
      <c r="E57" s="175">
        <v>8</v>
      </c>
      <c r="F57" s="175"/>
      <c r="G57" s="176">
        <f t="shared" si="18"/>
        <v>0</v>
      </c>
      <c r="O57" s="170">
        <v>2</v>
      </c>
      <c r="AA57" s="146">
        <v>1</v>
      </c>
      <c r="AB57" s="146">
        <v>0</v>
      </c>
      <c r="AC57" s="146">
        <v>0</v>
      </c>
      <c r="AZ57" s="146">
        <v>2</v>
      </c>
      <c r="BA57" s="146">
        <f t="shared" si="19"/>
        <v>0</v>
      </c>
      <c r="BB57" s="146">
        <f t="shared" si="20"/>
        <v>0</v>
      </c>
      <c r="BC57" s="146">
        <f t="shared" si="21"/>
        <v>0</v>
      </c>
      <c r="BD57" s="146">
        <f t="shared" si="22"/>
        <v>0</v>
      </c>
      <c r="BE57" s="146">
        <f t="shared" si="23"/>
        <v>0</v>
      </c>
      <c r="CA57" s="177">
        <v>1</v>
      </c>
      <c r="CB57" s="177">
        <v>0</v>
      </c>
      <c r="CZ57" s="146">
        <v>4.0000000000000003E-5</v>
      </c>
    </row>
    <row r="58" spans="1:104" x14ac:dyDescent="0.2">
      <c r="A58" s="171">
        <v>38</v>
      </c>
      <c r="B58" s="172" t="s">
        <v>180</v>
      </c>
      <c r="C58" s="173" t="s">
        <v>181</v>
      </c>
      <c r="D58" s="174" t="s">
        <v>175</v>
      </c>
      <c r="E58" s="175">
        <v>2</v>
      </c>
      <c r="F58" s="175"/>
      <c r="G58" s="176">
        <f t="shared" si="18"/>
        <v>0</v>
      </c>
      <c r="O58" s="170">
        <v>2</v>
      </c>
      <c r="AA58" s="146">
        <v>1</v>
      </c>
      <c r="AB58" s="146">
        <v>7</v>
      </c>
      <c r="AC58" s="146">
        <v>7</v>
      </c>
      <c r="AZ58" s="146">
        <v>2</v>
      </c>
      <c r="BA58" s="146">
        <f t="shared" si="19"/>
        <v>0</v>
      </c>
      <c r="BB58" s="146">
        <f t="shared" si="20"/>
        <v>0</v>
      </c>
      <c r="BC58" s="146">
        <f t="shared" si="21"/>
        <v>0</v>
      </c>
      <c r="BD58" s="146">
        <f t="shared" si="22"/>
        <v>0</v>
      </c>
      <c r="BE58" s="146">
        <f t="shared" si="23"/>
        <v>0</v>
      </c>
      <c r="CA58" s="177">
        <v>1</v>
      </c>
      <c r="CB58" s="177">
        <v>7</v>
      </c>
      <c r="CZ58" s="146">
        <v>6.9999999999999994E-5</v>
      </c>
    </row>
    <row r="59" spans="1:104" x14ac:dyDescent="0.2">
      <c r="A59" s="171">
        <v>39</v>
      </c>
      <c r="B59" s="172" t="s">
        <v>182</v>
      </c>
      <c r="C59" s="173" t="s">
        <v>183</v>
      </c>
      <c r="D59" s="174" t="s">
        <v>123</v>
      </c>
      <c r="E59" s="175">
        <v>8</v>
      </c>
      <c r="F59" s="175"/>
      <c r="G59" s="176">
        <f t="shared" si="18"/>
        <v>0</v>
      </c>
      <c r="O59" s="170">
        <v>2</v>
      </c>
      <c r="AA59" s="146">
        <v>1</v>
      </c>
      <c r="AB59" s="146">
        <v>7</v>
      </c>
      <c r="AC59" s="146">
        <v>7</v>
      </c>
      <c r="AZ59" s="146">
        <v>2</v>
      </c>
      <c r="BA59" s="146">
        <f t="shared" si="19"/>
        <v>0</v>
      </c>
      <c r="BB59" s="146">
        <f t="shared" si="20"/>
        <v>0</v>
      </c>
      <c r="BC59" s="146">
        <f t="shared" si="21"/>
        <v>0</v>
      </c>
      <c r="BD59" s="146">
        <f t="shared" si="22"/>
        <v>0</v>
      </c>
      <c r="BE59" s="146">
        <f t="shared" si="23"/>
        <v>0</v>
      </c>
      <c r="CA59" s="177">
        <v>1</v>
      </c>
      <c r="CB59" s="177">
        <v>7</v>
      </c>
      <c r="CZ59" s="146">
        <v>6.4000000000000005E-4</v>
      </c>
    </row>
    <row r="60" spans="1:104" x14ac:dyDescent="0.2">
      <c r="A60" s="171">
        <v>40</v>
      </c>
      <c r="B60" s="172" t="s">
        <v>184</v>
      </c>
      <c r="C60" s="173" t="s">
        <v>185</v>
      </c>
      <c r="D60" s="174" t="s">
        <v>123</v>
      </c>
      <c r="E60" s="175">
        <v>29.4</v>
      </c>
      <c r="F60" s="175"/>
      <c r="G60" s="176">
        <f t="shared" si="18"/>
        <v>0</v>
      </c>
      <c r="O60" s="170">
        <v>2</v>
      </c>
      <c r="AA60" s="146">
        <v>1</v>
      </c>
      <c r="AB60" s="146">
        <v>7</v>
      </c>
      <c r="AC60" s="146">
        <v>7</v>
      </c>
      <c r="AZ60" s="146">
        <v>2</v>
      </c>
      <c r="BA60" s="146">
        <f t="shared" si="19"/>
        <v>0</v>
      </c>
      <c r="BB60" s="146">
        <f t="shared" si="20"/>
        <v>0</v>
      </c>
      <c r="BC60" s="146">
        <f t="shared" si="21"/>
        <v>0</v>
      </c>
      <c r="BD60" s="146">
        <f t="shared" si="22"/>
        <v>0</v>
      </c>
      <c r="BE60" s="146">
        <f t="shared" si="23"/>
        <v>0</v>
      </c>
      <c r="CA60" s="177">
        <v>1</v>
      </c>
      <c r="CB60" s="177">
        <v>7</v>
      </c>
      <c r="CZ60" s="146">
        <v>1.64E-3</v>
      </c>
    </row>
    <row r="61" spans="1:104" x14ac:dyDescent="0.2">
      <c r="A61" s="171">
        <v>41</v>
      </c>
      <c r="B61" s="172" t="s">
        <v>186</v>
      </c>
      <c r="C61" s="173" t="s">
        <v>187</v>
      </c>
      <c r="D61" s="174" t="s">
        <v>123</v>
      </c>
      <c r="E61" s="175">
        <v>2</v>
      </c>
      <c r="F61" s="175"/>
      <c r="G61" s="176">
        <f t="shared" si="18"/>
        <v>0</v>
      </c>
      <c r="O61" s="170">
        <v>2</v>
      </c>
      <c r="AA61" s="146">
        <v>1</v>
      </c>
      <c r="AB61" s="146">
        <v>7</v>
      </c>
      <c r="AC61" s="146">
        <v>7</v>
      </c>
      <c r="AZ61" s="146">
        <v>2</v>
      </c>
      <c r="BA61" s="146">
        <f t="shared" si="19"/>
        <v>0</v>
      </c>
      <c r="BB61" s="146">
        <f t="shared" si="20"/>
        <v>0</v>
      </c>
      <c r="BC61" s="146">
        <f t="shared" si="21"/>
        <v>0</v>
      </c>
      <c r="BD61" s="146">
        <f t="shared" si="22"/>
        <v>0</v>
      </c>
      <c r="BE61" s="146">
        <f t="shared" si="23"/>
        <v>0</v>
      </c>
      <c r="CA61" s="177">
        <v>1</v>
      </c>
      <c r="CB61" s="177">
        <v>7</v>
      </c>
      <c r="CZ61" s="146">
        <v>9.0000000000000006E-5</v>
      </c>
    </row>
    <row r="62" spans="1:104" x14ac:dyDescent="0.2">
      <c r="A62" s="171">
        <v>42</v>
      </c>
      <c r="B62" s="172" t="s">
        <v>188</v>
      </c>
      <c r="C62" s="173" t="s">
        <v>189</v>
      </c>
      <c r="D62" s="174" t="s">
        <v>175</v>
      </c>
      <c r="E62" s="175">
        <v>4</v>
      </c>
      <c r="F62" s="175"/>
      <c r="G62" s="176">
        <f t="shared" si="18"/>
        <v>0</v>
      </c>
      <c r="O62" s="170">
        <v>2</v>
      </c>
      <c r="AA62" s="146">
        <v>1</v>
      </c>
      <c r="AB62" s="146">
        <v>7</v>
      </c>
      <c r="AC62" s="146">
        <v>7</v>
      </c>
      <c r="AZ62" s="146">
        <v>2</v>
      </c>
      <c r="BA62" s="146">
        <f t="shared" si="19"/>
        <v>0</v>
      </c>
      <c r="BB62" s="146">
        <f t="shared" si="20"/>
        <v>0</v>
      </c>
      <c r="BC62" s="146">
        <f t="shared" si="21"/>
        <v>0</v>
      </c>
      <c r="BD62" s="146">
        <f t="shared" si="22"/>
        <v>0</v>
      </c>
      <c r="BE62" s="146">
        <f t="shared" si="23"/>
        <v>0</v>
      </c>
      <c r="CA62" s="177">
        <v>1</v>
      </c>
      <c r="CB62" s="177">
        <v>7</v>
      </c>
      <c r="CZ62" s="146">
        <v>1E-4</v>
      </c>
    </row>
    <row r="63" spans="1:104" x14ac:dyDescent="0.2">
      <c r="A63" s="171">
        <v>43</v>
      </c>
      <c r="B63" s="172" t="s">
        <v>190</v>
      </c>
      <c r="C63" s="173" t="s">
        <v>191</v>
      </c>
      <c r="D63" s="174" t="s">
        <v>175</v>
      </c>
      <c r="E63" s="175">
        <v>2</v>
      </c>
      <c r="F63" s="175"/>
      <c r="G63" s="176">
        <f t="shared" si="18"/>
        <v>0</v>
      </c>
      <c r="O63" s="170">
        <v>2</v>
      </c>
      <c r="AA63" s="146">
        <v>1</v>
      </c>
      <c r="AB63" s="146">
        <v>1</v>
      </c>
      <c r="AC63" s="146">
        <v>1</v>
      </c>
      <c r="AZ63" s="146">
        <v>2</v>
      </c>
      <c r="BA63" s="146">
        <f t="shared" si="19"/>
        <v>0</v>
      </c>
      <c r="BB63" s="146">
        <f t="shared" si="20"/>
        <v>0</v>
      </c>
      <c r="BC63" s="146">
        <f t="shared" si="21"/>
        <v>0</v>
      </c>
      <c r="BD63" s="146">
        <f t="shared" si="22"/>
        <v>0</v>
      </c>
      <c r="BE63" s="146">
        <f t="shared" si="23"/>
        <v>0</v>
      </c>
      <c r="CA63" s="177">
        <v>1</v>
      </c>
      <c r="CB63" s="177">
        <v>1</v>
      </c>
      <c r="CZ63" s="146">
        <v>0</v>
      </c>
    </row>
    <row r="64" spans="1:104" x14ac:dyDescent="0.2">
      <c r="A64" s="171">
        <v>44</v>
      </c>
      <c r="B64" s="172" t="s">
        <v>192</v>
      </c>
      <c r="C64" s="173" t="s">
        <v>193</v>
      </c>
      <c r="D64" s="174" t="s">
        <v>194</v>
      </c>
      <c r="E64" s="175">
        <v>1</v>
      </c>
      <c r="F64" s="175"/>
      <c r="G64" s="176">
        <f t="shared" si="18"/>
        <v>0</v>
      </c>
      <c r="O64" s="170">
        <v>2</v>
      </c>
      <c r="AA64" s="146">
        <v>1</v>
      </c>
      <c r="AB64" s="146">
        <v>1</v>
      </c>
      <c r="AC64" s="146">
        <v>1</v>
      </c>
      <c r="AZ64" s="146">
        <v>2</v>
      </c>
      <c r="BA64" s="146">
        <f t="shared" si="19"/>
        <v>0</v>
      </c>
      <c r="BB64" s="146">
        <f t="shared" si="20"/>
        <v>0</v>
      </c>
      <c r="BC64" s="146">
        <f t="shared" si="21"/>
        <v>0</v>
      </c>
      <c r="BD64" s="146">
        <f t="shared" si="22"/>
        <v>0</v>
      </c>
      <c r="BE64" s="146">
        <f t="shared" si="23"/>
        <v>0</v>
      </c>
      <c r="CA64" s="177">
        <v>1</v>
      </c>
      <c r="CB64" s="177">
        <v>1</v>
      </c>
      <c r="CZ64" s="146">
        <v>0</v>
      </c>
    </row>
    <row r="65" spans="1:104" x14ac:dyDescent="0.2">
      <c r="A65" s="171">
        <v>45</v>
      </c>
      <c r="B65" s="172" t="s">
        <v>195</v>
      </c>
      <c r="C65" s="173" t="s">
        <v>196</v>
      </c>
      <c r="D65" s="174" t="s">
        <v>194</v>
      </c>
      <c r="E65" s="175">
        <v>1</v>
      </c>
      <c r="F65" s="175"/>
      <c r="G65" s="176">
        <f t="shared" si="18"/>
        <v>0</v>
      </c>
      <c r="O65" s="170">
        <v>2</v>
      </c>
      <c r="AA65" s="146">
        <v>12</v>
      </c>
      <c r="AB65" s="146">
        <v>0</v>
      </c>
      <c r="AC65" s="146">
        <v>85</v>
      </c>
      <c r="AZ65" s="146">
        <v>2</v>
      </c>
      <c r="BA65" s="146">
        <f t="shared" si="19"/>
        <v>0</v>
      </c>
      <c r="BB65" s="146">
        <f t="shared" si="20"/>
        <v>0</v>
      </c>
      <c r="BC65" s="146">
        <f t="shared" si="21"/>
        <v>0</v>
      </c>
      <c r="BD65" s="146">
        <f t="shared" si="22"/>
        <v>0</v>
      </c>
      <c r="BE65" s="146">
        <f t="shared" si="23"/>
        <v>0</v>
      </c>
      <c r="CA65" s="177">
        <v>12</v>
      </c>
      <c r="CB65" s="177">
        <v>0</v>
      </c>
      <c r="CZ65" s="146">
        <v>0</v>
      </c>
    </row>
    <row r="66" spans="1:104" x14ac:dyDescent="0.2">
      <c r="A66" s="171">
        <v>46</v>
      </c>
      <c r="B66" s="172" t="s">
        <v>197</v>
      </c>
      <c r="C66" s="173" t="s">
        <v>198</v>
      </c>
      <c r="D66" s="174" t="s">
        <v>194</v>
      </c>
      <c r="E66" s="175">
        <v>1</v>
      </c>
      <c r="F66" s="175"/>
      <c r="G66" s="176">
        <f t="shared" si="18"/>
        <v>0</v>
      </c>
      <c r="O66" s="170">
        <v>2</v>
      </c>
      <c r="AA66" s="146">
        <v>12</v>
      </c>
      <c r="AB66" s="146">
        <v>0</v>
      </c>
      <c r="AC66" s="146">
        <v>86</v>
      </c>
      <c r="AZ66" s="146">
        <v>2</v>
      </c>
      <c r="BA66" s="146">
        <f t="shared" si="19"/>
        <v>0</v>
      </c>
      <c r="BB66" s="146">
        <f t="shared" si="20"/>
        <v>0</v>
      </c>
      <c r="BC66" s="146">
        <f t="shared" si="21"/>
        <v>0</v>
      </c>
      <c r="BD66" s="146">
        <f t="shared" si="22"/>
        <v>0</v>
      </c>
      <c r="BE66" s="146">
        <f t="shared" si="23"/>
        <v>0</v>
      </c>
      <c r="CA66" s="177">
        <v>12</v>
      </c>
      <c r="CB66" s="177">
        <v>0</v>
      </c>
      <c r="CZ66" s="146">
        <v>0</v>
      </c>
    </row>
    <row r="67" spans="1:104" x14ac:dyDescent="0.2">
      <c r="A67" s="171">
        <v>47</v>
      </c>
      <c r="B67" s="172" t="s">
        <v>199</v>
      </c>
      <c r="C67" s="173" t="s">
        <v>200</v>
      </c>
      <c r="D67" s="174" t="s">
        <v>123</v>
      </c>
      <c r="E67" s="175">
        <v>34</v>
      </c>
      <c r="F67" s="175"/>
      <c r="G67" s="176">
        <f t="shared" si="18"/>
        <v>0</v>
      </c>
      <c r="O67" s="170">
        <v>2</v>
      </c>
      <c r="AA67" s="146">
        <v>11</v>
      </c>
      <c r="AB67" s="146">
        <v>1</v>
      </c>
      <c r="AC67" s="146">
        <v>4</v>
      </c>
      <c r="AZ67" s="146">
        <v>2</v>
      </c>
      <c r="BA67" s="146">
        <f t="shared" si="19"/>
        <v>0</v>
      </c>
      <c r="BB67" s="146">
        <f t="shared" si="20"/>
        <v>0</v>
      </c>
      <c r="BC67" s="146">
        <f t="shared" si="21"/>
        <v>0</v>
      </c>
      <c r="BD67" s="146">
        <f t="shared" si="22"/>
        <v>0</v>
      </c>
      <c r="BE67" s="146">
        <f t="shared" si="23"/>
        <v>0</v>
      </c>
      <c r="CA67" s="177">
        <v>11</v>
      </c>
      <c r="CB67" s="177">
        <v>1</v>
      </c>
      <c r="CZ67" s="146">
        <v>0</v>
      </c>
    </row>
    <row r="68" spans="1:104" x14ac:dyDescent="0.2">
      <c r="A68" s="171">
        <v>48</v>
      </c>
      <c r="B68" s="172" t="s">
        <v>201</v>
      </c>
      <c r="C68" s="173" t="s">
        <v>202</v>
      </c>
      <c r="D68" s="174" t="s">
        <v>74</v>
      </c>
      <c r="E68" s="175">
        <v>8</v>
      </c>
      <c r="F68" s="175"/>
      <c r="G68" s="176">
        <f t="shared" si="18"/>
        <v>0</v>
      </c>
      <c r="O68" s="170">
        <v>2</v>
      </c>
      <c r="AA68" s="146">
        <v>11</v>
      </c>
      <c r="AB68" s="146">
        <v>1</v>
      </c>
      <c r="AC68" s="146">
        <v>5</v>
      </c>
      <c r="AZ68" s="146">
        <v>2</v>
      </c>
      <c r="BA68" s="146">
        <f t="shared" si="19"/>
        <v>0</v>
      </c>
      <c r="BB68" s="146">
        <f t="shared" si="20"/>
        <v>0</v>
      </c>
      <c r="BC68" s="146">
        <f t="shared" si="21"/>
        <v>0</v>
      </c>
      <c r="BD68" s="146">
        <f t="shared" si="22"/>
        <v>0</v>
      </c>
      <c r="BE68" s="146">
        <f t="shared" si="23"/>
        <v>0</v>
      </c>
      <c r="CA68" s="177">
        <v>11</v>
      </c>
      <c r="CB68" s="177">
        <v>1</v>
      </c>
      <c r="CZ68" s="146">
        <v>0</v>
      </c>
    </row>
    <row r="69" spans="1:104" x14ac:dyDescent="0.2">
      <c r="A69" s="171">
        <v>49</v>
      </c>
      <c r="B69" s="172" t="s">
        <v>203</v>
      </c>
      <c r="C69" s="173" t="s">
        <v>204</v>
      </c>
      <c r="D69" s="174" t="s">
        <v>74</v>
      </c>
      <c r="E69" s="175">
        <v>39</v>
      </c>
      <c r="F69" s="175"/>
      <c r="G69" s="176">
        <f t="shared" si="18"/>
        <v>0</v>
      </c>
      <c r="O69" s="170">
        <v>2</v>
      </c>
      <c r="AA69" s="146">
        <v>11</v>
      </c>
      <c r="AB69" s="146">
        <v>1</v>
      </c>
      <c r="AC69" s="146">
        <v>6</v>
      </c>
      <c r="AZ69" s="146">
        <v>2</v>
      </c>
      <c r="BA69" s="146">
        <f t="shared" si="19"/>
        <v>0</v>
      </c>
      <c r="BB69" s="146">
        <f t="shared" si="20"/>
        <v>0</v>
      </c>
      <c r="BC69" s="146">
        <f t="shared" si="21"/>
        <v>0</v>
      </c>
      <c r="BD69" s="146">
        <f t="shared" si="22"/>
        <v>0</v>
      </c>
      <c r="BE69" s="146">
        <f t="shared" si="23"/>
        <v>0</v>
      </c>
      <c r="CA69" s="177">
        <v>11</v>
      </c>
      <c r="CB69" s="177">
        <v>1</v>
      </c>
      <c r="CZ69" s="146">
        <v>0</v>
      </c>
    </row>
    <row r="70" spans="1:104" x14ac:dyDescent="0.2">
      <c r="A70" s="171">
        <v>50</v>
      </c>
      <c r="B70" s="172" t="s">
        <v>205</v>
      </c>
      <c r="C70" s="173" t="s">
        <v>206</v>
      </c>
      <c r="D70" s="174" t="s">
        <v>74</v>
      </c>
      <c r="E70" s="175">
        <v>2</v>
      </c>
      <c r="F70" s="175"/>
      <c r="G70" s="176">
        <f t="shared" si="18"/>
        <v>0</v>
      </c>
      <c r="O70" s="170">
        <v>2</v>
      </c>
      <c r="AA70" s="146">
        <v>11</v>
      </c>
      <c r="AB70" s="146">
        <v>1</v>
      </c>
      <c r="AC70" s="146">
        <v>7</v>
      </c>
      <c r="AZ70" s="146">
        <v>2</v>
      </c>
      <c r="BA70" s="146">
        <f t="shared" si="19"/>
        <v>0</v>
      </c>
      <c r="BB70" s="146">
        <f t="shared" si="20"/>
        <v>0</v>
      </c>
      <c r="BC70" s="146">
        <f t="shared" si="21"/>
        <v>0</v>
      </c>
      <c r="BD70" s="146">
        <f t="shared" si="22"/>
        <v>0</v>
      </c>
      <c r="BE70" s="146">
        <f t="shared" si="23"/>
        <v>0</v>
      </c>
      <c r="CA70" s="177">
        <v>11</v>
      </c>
      <c r="CB70" s="177">
        <v>1</v>
      </c>
      <c r="CZ70" s="146">
        <v>0</v>
      </c>
    </row>
    <row r="71" spans="1:104" x14ac:dyDescent="0.2">
      <c r="A71" s="171">
        <v>51</v>
      </c>
      <c r="B71" s="172" t="s">
        <v>207</v>
      </c>
      <c r="C71" s="173" t="s">
        <v>208</v>
      </c>
      <c r="D71" s="174" t="s">
        <v>123</v>
      </c>
      <c r="E71" s="175">
        <v>3</v>
      </c>
      <c r="F71" s="175"/>
      <c r="G71" s="176">
        <f t="shared" si="18"/>
        <v>0</v>
      </c>
      <c r="O71" s="170">
        <v>2</v>
      </c>
      <c r="AA71" s="146">
        <v>11</v>
      </c>
      <c r="AB71" s="146">
        <v>1</v>
      </c>
      <c r="AC71" s="146">
        <v>8</v>
      </c>
      <c r="AZ71" s="146">
        <v>2</v>
      </c>
      <c r="BA71" s="146">
        <f t="shared" si="19"/>
        <v>0</v>
      </c>
      <c r="BB71" s="146">
        <f t="shared" si="20"/>
        <v>0</v>
      </c>
      <c r="BC71" s="146">
        <f t="shared" si="21"/>
        <v>0</v>
      </c>
      <c r="BD71" s="146">
        <f t="shared" si="22"/>
        <v>0</v>
      </c>
      <c r="BE71" s="146">
        <f t="shared" si="23"/>
        <v>0</v>
      </c>
      <c r="CA71" s="177">
        <v>11</v>
      </c>
      <c r="CB71" s="177">
        <v>1</v>
      </c>
      <c r="CZ71" s="146">
        <v>0</v>
      </c>
    </row>
    <row r="72" spans="1:104" x14ac:dyDescent="0.2">
      <c r="A72" s="178"/>
      <c r="B72" s="179"/>
      <c r="C72" s="221" t="s">
        <v>209</v>
      </c>
      <c r="D72" s="222"/>
      <c r="E72" s="222"/>
      <c r="F72" s="222"/>
      <c r="G72" s="223"/>
      <c r="L72" s="180" t="s">
        <v>209</v>
      </c>
      <c r="O72" s="170">
        <v>3</v>
      </c>
    </row>
    <row r="73" spans="1:104" x14ac:dyDescent="0.2">
      <c r="A73" s="171">
        <v>52</v>
      </c>
      <c r="B73" s="172" t="s">
        <v>210</v>
      </c>
      <c r="C73" s="173" t="s">
        <v>211</v>
      </c>
      <c r="D73" s="174" t="s">
        <v>74</v>
      </c>
      <c r="E73" s="175">
        <v>6</v>
      </c>
      <c r="F73" s="175"/>
      <c r="G73" s="176">
        <f t="shared" ref="G73:G80" si="24">E73*F73</f>
        <v>0</v>
      </c>
      <c r="O73" s="170">
        <v>2</v>
      </c>
      <c r="AA73" s="146">
        <v>11</v>
      </c>
      <c r="AB73" s="146">
        <v>1</v>
      </c>
      <c r="AC73" s="146">
        <v>9</v>
      </c>
      <c r="AZ73" s="146">
        <v>2</v>
      </c>
      <c r="BA73" s="146">
        <f t="shared" ref="BA73:BA80" si="25">IF(AZ73=1,G73,0)</f>
        <v>0</v>
      </c>
      <c r="BB73" s="146">
        <f t="shared" ref="BB73:BB80" si="26">IF(AZ73=2,G73,0)</f>
        <v>0</v>
      </c>
      <c r="BC73" s="146">
        <f t="shared" ref="BC73:BC80" si="27">IF(AZ73=3,G73,0)</f>
        <v>0</v>
      </c>
      <c r="BD73" s="146">
        <f t="shared" ref="BD73:BD80" si="28">IF(AZ73=4,G73,0)</f>
        <v>0</v>
      </c>
      <c r="BE73" s="146">
        <f t="shared" ref="BE73:BE80" si="29">IF(AZ73=5,G73,0)</f>
        <v>0</v>
      </c>
      <c r="CA73" s="177">
        <v>11</v>
      </c>
      <c r="CB73" s="177">
        <v>1</v>
      </c>
      <c r="CZ73" s="146">
        <v>0</v>
      </c>
    </row>
    <row r="74" spans="1:104" x14ac:dyDescent="0.2">
      <c r="A74" s="171">
        <v>53</v>
      </c>
      <c r="B74" s="172" t="s">
        <v>212</v>
      </c>
      <c r="C74" s="173" t="s">
        <v>213</v>
      </c>
      <c r="D74" s="174" t="s">
        <v>74</v>
      </c>
      <c r="E74" s="175">
        <v>2</v>
      </c>
      <c r="F74" s="175"/>
      <c r="G74" s="176">
        <f t="shared" si="24"/>
        <v>0</v>
      </c>
      <c r="O74" s="170">
        <v>2</v>
      </c>
      <c r="AA74" s="146">
        <v>11</v>
      </c>
      <c r="AB74" s="146">
        <v>1</v>
      </c>
      <c r="AC74" s="146">
        <v>64</v>
      </c>
      <c r="AZ74" s="146">
        <v>2</v>
      </c>
      <c r="BA74" s="146">
        <f t="shared" si="25"/>
        <v>0</v>
      </c>
      <c r="BB74" s="146">
        <f t="shared" si="26"/>
        <v>0</v>
      </c>
      <c r="BC74" s="146">
        <f t="shared" si="27"/>
        <v>0</v>
      </c>
      <c r="BD74" s="146">
        <f t="shared" si="28"/>
        <v>0</v>
      </c>
      <c r="BE74" s="146">
        <f t="shared" si="29"/>
        <v>0</v>
      </c>
      <c r="CA74" s="177">
        <v>11</v>
      </c>
      <c r="CB74" s="177">
        <v>1</v>
      </c>
      <c r="CZ74" s="146">
        <v>0</v>
      </c>
    </row>
    <row r="75" spans="1:104" x14ac:dyDescent="0.2">
      <c r="A75" s="171">
        <v>54</v>
      </c>
      <c r="B75" s="172" t="s">
        <v>214</v>
      </c>
      <c r="C75" s="173" t="s">
        <v>215</v>
      </c>
      <c r="D75" s="174" t="s">
        <v>216</v>
      </c>
      <c r="E75" s="175">
        <v>4</v>
      </c>
      <c r="F75" s="175"/>
      <c r="G75" s="176">
        <f t="shared" si="24"/>
        <v>0</v>
      </c>
      <c r="O75" s="170">
        <v>2</v>
      </c>
      <c r="AA75" s="146">
        <v>11</v>
      </c>
      <c r="AB75" s="146">
        <v>1</v>
      </c>
      <c r="AC75" s="146">
        <v>61</v>
      </c>
      <c r="AZ75" s="146">
        <v>2</v>
      </c>
      <c r="BA75" s="146">
        <f t="shared" si="25"/>
        <v>0</v>
      </c>
      <c r="BB75" s="146">
        <f t="shared" si="26"/>
        <v>0</v>
      </c>
      <c r="BC75" s="146">
        <f t="shared" si="27"/>
        <v>0</v>
      </c>
      <c r="BD75" s="146">
        <f t="shared" si="28"/>
        <v>0</v>
      </c>
      <c r="BE75" s="146">
        <f t="shared" si="29"/>
        <v>0</v>
      </c>
      <c r="CA75" s="177">
        <v>11</v>
      </c>
      <c r="CB75" s="177">
        <v>1</v>
      </c>
      <c r="CZ75" s="146">
        <v>0</v>
      </c>
    </row>
    <row r="76" spans="1:104" x14ac:dyDescent="0.2">
      <c r="A76" s="171">
        <v>55</v>
      </c>
      <c r="B76" s="172" t="s">
        <v>217</v>
      </c>
      <c r="C76" s="173" t="s">
        <v>218</v>
      </c>
      <c r="D76" s="174" t="s">
        <v>123</v>
      </c>
      <c r="E76" s="175">
        <v>8</v>
      </c>
      <c r="F76" s="175"/>
      <c r="G76" s="176">
        <f t="shared" si="24"/>
        <v>0</v>
      </c>
      <c r="O76" s="170">
        <v>2</v>
      </c>
      <c r="AA76" s="146">
        <v>11</v>
      </c>
      <c r="AB76" s="146">
        <v>1</v>
      </c>
      <c r="AC76" s="146">
        <v>63</v>
      </c>
      <c r="AZ76" s="146">
        <v>2</v>
      </c>
      <c r="BA76" s="146">
        <f t="shared" si="25"/>
        <v>0</v>
      </c>
      <c r="BB76" s="146">
        <f t="shared" si="26"/>
        <v>0</v>
      </c>
      <c r="BC76" s="146">
        <f t="shared" si="27"/>
        <v>0</v>
      </c>
      <c r="BD76" s="146">
        <f t="shared" si="28"/>
        <v>0</v>
      </c>
      <c r="BE76" s="146">
        <f t="shared" si="29"/>
        <v>0</v>
      </c>
      <c r="CA76" s="177">
        <v>11</v>
      </c>
      <c r="CB76" s="177">
        <v>1</v>
      </c>
      <c r="CZ76" s="146">
        <v>0</v>
      </c>
    </row>
    <row r="77" spans="1:104" x14ac:dyDescent="0.2">
      <c r="A77" s="171">
        <v>56</v>
      </c>
      <c r="B77" s="172" t="s">
        <v>219</v>
      </c>
      <c r="C77" s="173" t="s">
        <v>220</v>
      </c>
      <c r="D77" s="174" t="s">
        <v>123</v>
      </c>
      <c r="E77" s="175">
        <v>29.4</v>
      </c>
      <c r="F77" s="175"/>
      <c r="G77" s="176">
        <f t="shared" si="24"/>
        <v>0</v>
      </c>
      <c r="O77" s="170">
        <v>2</v>
      </c>
      <c r="AA77" s="146">
        <v>11</v>
      </c>
      <c r="AB77" s="146">
        <v>1</v>
      </c>
      <c r="AC77" s="146">
        <v>66</v>
      </c>
      <c r="AZ77" s="146">
        <v>2</v>
      </c>
      <c r="BA77" s="146">
        <f t="shared" si="25"/>
        <v>0</v>
      </c>
      <c r="BB77" s="146">
        <f t="shared" si="26"/>
        <v>0</v>
      </c>
      <c r="BC77" s="146">
        <f t="shared" si="27"/>
        <v>0</v>
      </c>
      <c r="BD77" s="146">
        <f t="shared" si="28"/>
        <v>0</v>
      </c>
      <c r="BE77" s="146">
        <f t="shared" si="29"/>
        <v>0</v>
      </c>
      <c r="CA77" s="177">
        <v>11</v>
      </c>
      <c r="CB77" s="177">
        <v>1</v>
      </c>
      <c r="CZ77" s="146">
        <v>0</v>
      </c>
    </row>
    <row r="78" spans="1:104" x14ac:dyDescent="0.2">
      <c r="A78" s="171">
        <v>57</v>
      </c>
      <c r="B78" s="172" t="s">
        <v>221</v>
      </c>
      <c r="C78" s="173" t="s">
        <v>222</v>
      </c>
      <c r="D78" s="174" t="s">
        <v>194</v>
      </c>
      <c r="E78" s="175">
        <v>1</v>
      </c>
      <c r="F78" s="175"/>
      <c r="G78" s="176">
        <f t="shared" si="24"/>
        <v>0</v>
      </c>
      <c r="O78" s="170">
        <v>2</v>
      </c>
      <c r="AA78" s="146">
        <v>11</v>
      </c>
      <c r="AB78" s="146">
        <v>1</v>
      </c>
      <c r="AC78" s="146">
        <v>65</v>
      </c>
      <c r="AZ78" s="146">
        <v>2</v>
      </c>
      <c r="BA78" s="146">
        <f t="shared" si="25"/>
        <v>0</v>
      </c>
      <c r="BB78" s="146">
        <f t="shared" si="26"/>
        <v>0</v>
      </c>
      <c r="BC78" s="146">
        <f t="shared" si="27"/>
        <v>0</v>
      </c>
      <c r="BD78" s="146">
        <f t="shared" si="28"/>
        <v>0</v>
      </c>
      <c r="BE78" s="146">
        <f t="shared" si="29"/>
        <v>0</v>
      </c>
      <c r="CA78" s="177">
        <v>11</v>
      </c>
      <c r="CB78" s="177">
        <v>1</v>
      </c>
      <c r="CZ78" s="146">
        <v>0</v>
      </c>
    </row>
    <row r="79" spans="1:104" x14ac:dyDescent="0.2">
      <c r="A79" s="171">
        <v>58</v>
      </c>
      <c r="B79" s="172" t="s">
        <v>223</v>
      </c>
      <c r="C79" s="173" t="s">
        <v>224</v>
      </c>
      <c r="D79" s="174" t="s">
        <v>61</v>
      </c>
      <c r="E79" s="175">
        <v>1461.7306000000001</v>
      </c>
      <c r="F79" s="175"/>
      <c r="G79" s="176">
        <f t="shared" si="24"/>
        <v>0</v>
      </c>
      <c r="O79" s="170">
        <v>2</v>
      </c>
      <c r="AA79" s="146">
        <v>7</v>
      </c>
      <c r="AB79" s="146">
        <v>1002</v>
      </c>
      <c r="AC79" s="146">
        <v>5</v>
      </c>
      <c r="AZ79" s="146">
        <v>2</v>
      </c>
      <c r="BA79" s="146">
        <f t="shared" si="25"/>
        <v>0</v>
      </c>
      <c r="BB79" s="146">
        <f t="shared" si="26"/>
        <v>0</v>
      </c>
      <c r="BC79" s="146">
        <f t="shared" si="27"/>
        <v>0</v>
      </c>
      <c r="BD79" s="146">
        <f t="shared" si="28"/>
        <v>0</v>
      </c>
      <c r="BE79" s="146">
        <f t="shared" si="29"/>
        <v>0</v>
      </c>
      <c r="CA79" s="177">
        <v>7</v>
      </c>
      <c r="CB79" s="177">
        <v>1002</v>
      </c>
      <c r="CZ79" s="146">
        <v>0</v>
      </c>
    </row>
    <row r="80" spans="1:104" x14ac:dyDescent="0.2">
      <c r="A80" s="171">
        <v>59</v>
      </c>
      <c r="B80" s="172" t="s">
        <v>166</v>
      </c>
      <c r="C80" s="173" t="s">
        <v>167</v>
      </c>
      <c r="D80" s="174" t="s">
        <v>168</v>
      </c>
      <c r="E80" s="175">
        <v>5</v>
      </c>
      <c r="F80" s="175"/>
      <c r="G80" s="176">
        <f t="shared" si="24"/>
        <v>0</v>
      </c>
      <c r="O80" s="170">
        <v>2</v>
      </c>
      <c r="AA80" s="146">
        <v>10</v>
      </c>
      <c r="AB80" s="146">
        <v>0</v>
      </c>
      <c r="AC80" s="146">
        <v>8</v>
      </c>
      <c r="AZ80" s="146">
        <v>5</v>
      </c>
      <c r="BA80" s="146">
        <f t="shared" si="25"/>
        <v>0</v>
      </c>
      <c r="BB80" s="146">
        <f t="shared" si="26"/>
        <v>0</v>
      </c>
      <c r="BC80" s="146">
        <f t="shared" si="27"/>
        <v>0</v>
      </c>
      <c r="BD80" s="146">
        <f t="shared" si="28"/>
        <v>0</v>
      </c>
      <c r="BE80" s="146">
        <f t="shared" si="29"/>
        <v>0</v>
      </c>
      <c r="CA80" s="177">
        <v>10</v>
      </c>
      <c r="CB80" s="177">
        <v>0</v>
      </c>
      <c r="CZ80" s="146">
        <v>0</v>
      </c>
    </row>
    <row r="81" spans="1:104" x14ac:dyDescent="0.2">
      <c r="A81" s="181"/>
      <c r="B81" s="182" t="s">
        <v>75</v>
      </c>
      <c r="C81" s="183" t="str">
        <f>CONCATENATE(B53," ",C53)</f>
        <v>764 Konstrukce klempířské</v>
      </c>
      <c r="D81" s="184"/>
      <c r="E81" s="185"/>
      <c r="F81" s="186"/>
      <c r="G81" s="187">
        <f>SUM(G53:G80)</f>
        <v>0</v>
      </c>
      <c r="O81" s="170">
        <v>4</v>
      </c>
      <c r="BA81" s="188">
        <f>SUM(BA53:BA80)</f>
        <v>0</v>
      </c>
      <c r="BB81" s="188">
        <f>SUM(BB53:BB80)</f>
        <v>0</v>
      </c>
      <c r="BC81" s="188">
        <f>SUM(BC53:BC80)</f>
        <v>0</v>
      </c>
      <c r="BD81" s="188">
        <f>SUM(BD53:BD80)</f>
        <v>0</v>
      </c>
      <c r="BE81" s="188">
        <f>SUM(BE53:BE80)</f>
        <v>0</v>
      </c>
    </row>
    <row r="82" spans="1:104" x14ac:dyDescent="0.2">
      <c r="A82" s="163" t="s">
        <v>73</v>
      </c>
      <c r="B82" s="164" t="s">
        <v>225</v>
      </c>
      <c r="C82" s="165" t="s">
        <v>226</v>
      </c>
      <c r="D82" s="166"/>
      <c r="E82" s="167"/>
      <c r="F82" s="167"/>
      <c r="G82" s="168"/>
      <c r="H82" s="169"/>
      <c r="I82" s="169"/>
      <c r="O82" s="170">
        <v>1</v>
      </c>
    </row>
    <row r="83" spans="1:104" x14ac:dyDescent="0.2">
      <c r="A83" s="171">
        <v>60</v>
      </c>
      <c r="B83" s="172" t="s">
        <v>227</v>
      </c>
      <c r="C83" s="173" t="s">
        <v>228</v>
      </c>
      <c r="D83" s="174" t="s">
        <v>89</v>
      </c>
      <c r="E83" s="175">
        <v>107.08799999999999</v>
      </c>
      <c r="F83" s="175"/>
      <c r="G83" s="176">
        <f t="shared" ref="G83:G91" si="30">E83*F83</f>
        <v>0</v>
      </c>
      <c r="O83" s="170">
        <v>2</v>
      </c>
      <c r="AA83" s="146">
        <v>1</v>
      </c>
      <c r="AB83" s="146">
        <v>7</v>
      </c>
      <c r="AC83" s="146">
        <v>7</v>
      </c>
      <c r="AZ83" s="146">
        <v>2</v>
      </c>
      <c r="BA83" s="146">
        <f t="shared" ref="BA83:BA91" si="31">IF(AZ83=1,G83,0)</f>
        <v>0</v>
      </c>
      <c r="BB83" s="146">
        <f t="shared" ref="BB83:BB91" si="32">IF(AZ83=2,G83,0)</f>
        <v>0</v>
      </c>
      <c r="BC83" s="146">
        <f t="shared" ref="BC83:BC91" si="33">IF(AZ83=3,G83,0)</f>
        <v>0</v>
      </c>
      <c r="BD83" s="146">
        <f t="shared" ref="BD83:BD91" si="34">IF(AZ83=4,G83,0)</f>
        <v>0</v>
      </c>
      <c r="BE83" s="146">
        <f t="shared" ref="BE83:BE91" si="35">IF(AZ83=5,G83,0)</f>
        <v>0</v>
      </c>
      <c r="CA83" s="177">
        <v>1</v>
      </c>
      <c r="CB83" s="177">
        <v>7</v>
      </c>
      <c r="CZ83" s="146">
        <v>0</v>
      </c>
    </row>
    <row r="84" spans="1:104" x14ac:dyDescent="0.2">
      <c r="A84" s="171">
        <v>61</v>
      </c>
      <c r="B84" s="172" t="s">
        <v>229</v>
      </c>
      <c r="C84" s="173" t="s">
        <v>230</v>
      </c>
      <c r="D84" s="174" t="s">
        <v>89</v>
      </c>
      <c r="E84" s="175">
        <v>107.08799999999999</v>
      </c>
      <c r="F84" s="175"/>
      <c r="G84" s="176">
        <f t="shared" si="30"/>
        <v>0</v>
      </c>
      <c r="O84" s="170">
        <v>2</v>
      </c>
      <c r="AA84" s="146">
        <v>1</v>
      </c>
      <c r="AB84" s="146">
        <v>7</v>
      </c>
      <c r="AC84" s="146">
        <v>7</v>
      </c>
      <c r="AZ84" s="146">
        <v>2</v>
      </c>
      <c r="BA84" s="146">
        <f t="shared" si="31"/>
        <v>0</v>
      </c>
      <c r="BB84" s="146">
        <f t="shared" si="32"/>
        <v>0</v>
      </c>
      <c r="BC84" s="146">
        <f t="shared" si="33"/>
        <v>0</v>
      </c>
      <c r="BD84" s="146">
        <f t="shared" si="34"/>
        <v>0</v>
      </c>
      <c r="BE84" s="146">
        <f t="shared" si="35"/>
        <v>0</v>
      </c>
      <c r="CA84" s="177">
        <v>1</v>
      </c>
      <c r="CB84" s="177">
        <v>7</v>
      </c>
      <c r="CZ84" s="146">
        <v>0</v>
      </c>
    </row>
    <row r="85" spans="1:104" x14ac:dyDescent="0.2">
      <c r="A85" s="171">
        <v>62</v>
      </c>
      <c r="B85" s="172" t="s">
        <v>231</v>
      </c>
      <c r="C85" s="173" t="s">
        <v>232</v>
      </c>
      <c r="D85" s="174" t="s">
        <v>89</v>
      </c>
      <c r="E85" s="175">
        <v>37.480800000000002</v>
      </c>
      <c r="F85" s="175"/>
      <c r="G85" s="176">
        <f t="shared" si="30"/>
        <v>0</v>
      </c>
      <c r="O85" s="170">
        <v>2</v>
      </c>
      <c r="AA85" s="146">
        <v>1</v>
      </c>
      <c r="AB85" s="146">
        <v>7</v>
      </c>
      <c r="AC85" s="146">
        <v>7</v>
      </c>
      <c r="AZ85" s="146">
        <v>2</v>
      </c>
      <c r="BA85" s="146">
        <f t="shared" si="31"/>
        <v>0</v>
      </c>
      <c r="BB85" s="146">
        <f t="shared" si="32"/>
        <v>0</v>
      </c>
      <c r="BC85" s="146">
        <f t="shared" si="33"/>
        <v>0</v>
      </c>
      <c r="BD85" s="146">
        <f t="shared" si="34"/>
        <v>0</v>
      </c>
      <c r="BE85" s="146">
        <f t="shared" si="35"/>
        <v>0</v>
      </c>
      <c r="CA85" s="177">
        <v>1</v>
      </c>
      <c r="CB85" s="177">
        <v>7</v>
      </c>
      <c r="CZ85" s="146">
        <v>1E-4</v>
      </c>
    </row>
    <row r="86" spans="1:104" x14ac:dyDescent="0.2">
      <c r="A86" s="171">
        <v>63</v>
      </c>
      <c r="B86" s="172" t="s">
        <v>233</v>
      </c>
      <c r="C86" s="173" t="s">
        <v>234</v>
      </c>
      <c r="D86" s="174" t="s">
        <v>89</v>
      </c>
      <c r="E86" s="175">
        <v>69.607200000000006</v>
      </c>
      <c r="F86" s="175"/>
      <c r="G86" s="176">
        <f t="shared" si="30"/>
        <v>0</v>
      </c>
      <c r="O86" s="170">
        <v>2</v>
      </c>
      <c r="AA86" s="146">
        <v>1</v>
      </c>
      <c r="AB86" s="146">
        <v>7</v>
      </c>
      <c r="AC86" s="146">
        <v>7</v>
      </c>
      <c r="AZ86" s="146">
        <v>2</v>
      </c>
      <c r="BA86" s="146">
        <f t="shared" si="31"/>
        <v>0</v>
      </c>
      <c r="BB86" s="146">
        <f t="shared" si="32"/>
        <v>0</v>
      </c>
      <c r="BC86" s="146">
        <f t="shared" si="33"/>
        <v>0</v>
      </c>
      <c r="BD86" s="146">
        <f t="shared" si="34"/>
        <v>0</v>
      </c>
      <c r="BE86" s="146">
        <f t="shared" si="35"/>
        <v>0</v>
      </c>
      <c r="CA86" s="177">
        <v>1</v>
      </c>
      <c r="CB86" s="177">
        <v>7</v>
      </c>
      <c r="CZ86" s="146">
        <v>1.2999999999999999E-4</v>
      </c>
    </row>
    <row r="87" spans="1:104" x14ac:dyDescent="0.2">
      <c r="A87" s="171">
        <v>64</v>
      </c>
      <c r="B87" s="172" t="s">
        <v>235</v>
      </c>
      <c r="C87" s="173" t="s">
        <v>236</v>
      </c>
      <c r="D87" s="174" t="s">
        <v>163</v>
      </c>
      <c r="E87" s="175">
        <v>11</v>
      </c>
      <c r="F87" s="175"/>
      <c r="G87" s="176">
        <f t="shared" si="30"/>
        <v>0</v>
      </c>
      <c r="O87" s="170">
        <v>2</v>
      </c>
      <c r="AA87" s="146">
        <v>3</v>
      </c>
      <c r="AB87" s="146">
        <v>7</v>
      </c>
      <c r="AC87" s="146">
        <v>31417011</v>
      </c>
      <c r="AZ87" s="146">
        <v>2</v>
      </c>
      <c r="BA87" s="146">
        <f t="shared" si="31"/>
        <v>0</v>
      </c>
      <c r="BB87" s="146">
        <f t="shared" si="32"/>
        <v>0</v>
      </c>
      <c r="BC87" s="146">
        <f t="shared" si="33"/>
        <v>0</v>
      </c>
      <c r="BD87" s="146">
        <f t="shared" si="34"/>
        <v>0</v>
      </c>
      <c r="BE87" s="146">
        <f t="shared" si="35"/>
        <v>0</v>
      </c>
      <c r="CA87" s="177">
        <v>3</v>
      </c>
      <c r="CB87" s="177">
        <v>7</v>
      </c>
      <c r="CZ87" s="146">
        <v>1E-3</v>
      </c>
    </row>
    <row r="88" spans="1:104" x14ac:dyDescent="0.2">
      <c r="A88" s="171">
        <v>65</v>
      </c>
      <c r="B88" s="172" t="s">
        <v>237</v>
      </c>
      <c r="C88" s="173" t="s">
        <v>238</v>
      </c>
      <c r="D88" s="174" t="s">
        <v>89</v>
      </c>
      <c r="E88" s="175">
        <v>49</v>
      </c>
      <c r="F88" s="175"/>
      <c r="G88" s="176">
        <f t="shared" si="30"/>
        <v>0</v>
      </c>
      <c r="O88" s="170">
        <v>2</v>
      </c>
      <c r="AA88" s="146">
        <v>3</v>
      </c>
      <c r="AB88" s="146">
        <v>7</v>
      </c>
      <c r="AC88" s="146">
        <v>60592127</v>
      </c>
      <c r="AZ88" s="146">
        <v>2</v>
      </c>
      <c r="BA88" s="146">
        <f t="shared" si="31"/>
        <v>0</v>
      </c>
      <c r="BB88" s="146">
        <f t="shared" si="32"/>
        <v>0</v>
      </c>
      <c r="BC88" s="146">
        <f t="shared" si="33"/>
        <v>0</v>
      </c>
      <c r="BD88" s="146">
        <f t="shared" si="34"/>
        <v>0</v>
      </c>
      <c r="BE88" s="146">
        <f t="shared" si="35"/>
        <v>0</v>
      </c>
      <c r="CA88" s="177">
        <v>3</v>
      </c>
      <c r="CB88" s="177">
        <v>7</v>
      </c>
      <c r="CZ88" s="146">
        <v>2.5000000000000001E-2</v>
      </c>
    </row>
    <row r="89" spans="1:104" x14ac:dyDescent="0.2">
      <c r="A89" s="171">
        <v>66</v>
      </c>
      <c r="B89" s="172" t="s">
        <v>239</v>
      </c>
      <c r="C89" s="173" t="s">
        <v>240</v>
      </c>
      <c r="D89" s="174" t="s">
        <v>89</v>
      </c>
      <c r="E89" s="175">
        <v>91</v>
      </c>
      <c r="F89" s="175"/>
      <c r="G89" s="176">
        <f t="shared" si="30"/>
        <v>0</v>
      </c>
      <c r="O89" s="170">
        <v>2</v>
      </c>
      <c r="AA89" s="146">
        <v>3</v>
      </c>
      <c r="AB89" s="146">
        <v>7</v>
      </c>
      <c r="AC89" s="146">
        <v>60592128</v>
      </c>
      <c r="AZ89" s="146">
        <v>2</v>
      </c>
      <c r="BA89" s="146">
        <f t="shared" si="31"/>
        <v>0</v>
      </c>
      <c r="BB89" s="146">
        <f t="shared" si="32"/>
        <v>0</v>
      </c>
      <c r="BC89" s="146">
        <f t="shared" si="33"/>
        <v>0</v>
      </c>
      <c r="BD89" s="146">
        <f t="shared" si="34"/>
        <v>0</v>
      </c>
      <c r="BE89" s="146">
        <f t="shared" si="35"/>
        <v>0</v>
      </c>
      <c r="CA89" s="177">
        <v>3</v>
      </c>
      <c r="CB89" s="177">
        <v>7</v>
      </c>
      <c r="CZ89" s="146">
        <v>2.5000000000000001E-2</v>
      </c>
    </row>
    <row r="90" spans="1:104" x14ac:dyDescent="0.2">
      <c r="A90" s="171">
        <v>67</v>
      </c>
      <c r="B90" s="172" t="s">
        <v>241</v>
      </c>
      <c r="C90" s="173" t="s">
        <v>242</v>
      </c>
      <c r="D90" s="174" t="s">
        <v>61</v>
      </c>
      <c r="E90" s="175">
        <v>3013.8625280000001</v>
      </c>
      <c r="F90" s="175"/>
      <c r="G90" s="176">
        <f t="shared" si="30"/>
        <v>0</v>
      </c>
      <c r="O90" s="170">
        <v>2</v>
      </c>
      <c r="AA90" s="146">
        <v>7</v>
      </c>
      <c r="AB90" s="146">
        <v>1002</v>
      </c>
      <c r="AC90" s="146">
        <v>5</v>
      </c>
      <c r="AZ90" s="146">
        <v>2</v>
      </c>
      <c r="BA90" s="146">
        <f t="shared" si="31"/>
        <v>0</v>
      </c>
      <c r="BB90" s="146">
        <f t="shared" si="32"/>
        <v>0</v>
      </c>
      <c r="BC90" s="146">
        <f t="shared" si="33"/>
        <v>0</v>
      </c>
      <c r="BD90" s="146">
        <f t="shared" si="34"/>
        <v>0</v>
      </c>
      <c r="BE90" s="146">
        <f t="shared" si="35"/>
        <v>0</v>
      </c>
      <c r="CA90" s="177">
        <v>7</v>
      </c>
      <c r="CB90" s="177">
        <v>1002</v>
      </c>
      <c r="CZ90" s="146">
        <v>0</v>
      </c>
    </row>
    <row r="91" spans="1:104" x14ac:dyDescent="0.2">
      <c r="A91" s="171">
        <v>68</v>
      </c>
      <c r="B91" s="172" t="s">
        <v>166</v>
      </c>
      <c r="C91" s="173" t="s">
        <v>167</v>
      </c>
      <c r="D91" s="174" t="s">
        <v>168</v>
      </c>
      <c r="E91" s="175">
        <v>10</v>
      </c>
      <c r="F91" s="175"/>
      <c r="G91" s="176">
        <f t="shared" si="30"/>
        <v>0</v>
      </c>
      <c r="O91" s="170">
        <v>2</v>
      </c>
      <c r="AA91" s="146">
        <v>10</v>
      </c>
      <c r="AB91" s="146">
        <v>0</v>
      </c>
      <c r="AC91" s="146">
        <v>8</v>
      </c>
      <c r="AZ91" s="146">
        <v>5</v>
      </c>
      <c r="BA91" s="146">
        <f t="shared" si="31"/>
        <v>0</v>
      </c>
      <c r="BB91" s="146">
        <f t="shared" si="32"/>
        <v>0</v>
      </c>
      <c r="BC91" s="146">
        <f t="shared" si="33"/>
        <v>0</v>
      </c>
      <c r="BD91" s="146">
        <f t="shared" si="34"/>
        <v>0</v>
      </c>
      <c r="BE91" s="146">
        <f t="shared" si="35"/>
        <v>0</v>
      </c>
      <c r="CA91" s="177">
        <v>10</v>
      </c>
      <c r="CB91" s="177">
        <v>0</v>
      </c>
      <c r="CZ91" s="146">
        <v>0</v>
      </c>
    </row>
    <row r="92" spans="1:104" x14ac:dyDescent="0.2">
      <c r="A92" s="181"/>
      <c r="B92" s="182" t="s">
        <v>75</v>
      </c>
      <c r="C92" s="183" t="str">
        <f>CONCATENATE(B82," ",C82)</f>
        <v>765 Krytiny tvrdé</v>
      </c>
      <c r="D92" s="184"/>
      <c r="E92" s="185"/>
      <c r="F92" s="186"/>
      <c r="G92" s="187">
        <f>SUM(G82:G91)</f>
        <v>0</v>
      </c>
      <c r="O92" s="170">
        <v>4</v>
      </c>
      <c r="BA92" s="188">
        <f>SUM(BA82:BA91)</f>
        <v>0</v>
      </c>
      <c r="BB92" s="188">
        <f>SUM(BB82:BB91)</f>
        <v>0</v>
      </c>
      <c r="BC92" s="188">
        <f>SUM(BC82:BC91)</f>
        <v>0</v>
      </c>
      <c r="BD92" s="188">
        <f>SUM(BD82:BD91)</f>
        <v>0</v>
      </c>
      <c r="BE92" s="188">
        <f>SUM(BE82:BE91)</f>
        <v>0</v>
      </c>
    </row>
    <row r="93" spans="1:104" x14ac:dyDescent="0.2">
      <c r="A93" s="163" t="s">
        <v>73</v>
      </c>
      <c r="B93" s="164" t="s">
        <v>243</v>
      </c>
      <c r="C93" s="165" t="s">
        <v>244</v>
      </c>
      <c r="D93" s="166"/>
      <c r="E93" s="167"/>
      <c r="F93" s="167"/>
      <c r="G93" s="168"/>
      <c r="H93" s="169"/>
      <c r="I93" s="169"/>
      <c r="O93" s="170">
        <v>1</v>
      </c>
    </row>
    <row r="94" spans="1:104" x14ac:dyDescent="0.2">
      <c r="A94" s="171">
        <v>69</v>
      </c>
      <c r="B94" s="172" t="s">
        <v>245</v>
      </c>
      <c r="C94" s="173" t="s">
        <v>246</v>
      </c>
      <c r="D94" s="174" t="s">
        <v>89</v>
      </c>
      <c r="E94" s="175">
        <v>107.08799999999999</v>
      </c>
      <c r="F94" s="175"/>
      <c r="G94" s="176">
        <f>E94*F94</f>
        <v>0</v>
      </c>
      <c r="O94" s="170">
        <v>2</v>
      </c>
      <c r="AA94" s="146">
        <v>12</v>
      </c>
      <c r="AB94" s="146">
        <v>0</v>
      </c>
      <c r="AC94" s="146">
        <v>95</v>
      </c>
      <c r="AZ94" s="146">
        <v>2</v>
      </c>
      <c r="BA94" s="146">
        <f>IF(AZ94=1,G94,0)</f>
        <v>0</v>
      </c>
      <c r="BB94" s="146">
        <f>IF(AZ94=2,G94,0)</f>
        <v>0</v>
      </c>
      <c r="BC94" s="146">
        <f>IF(AZ94=3,G94,0)</f>
        <v>0</v>
      </c>
      <c r="BD94" s="146">
        <f>IF(AZ94=4,G94,0)</f>
        <v>0</v>
      </c>
      <c r="BE94" s="146">
        <f>IF(AZ94=5,G94,0)</f>
        <v>0</v>
      </c>
      <c r="CA94" s="177">
        <v>12</v>
      </c>
      <c r="CB94" s="177">
        <v>0</v>
      </c>
      <c r="CZ94" s="146">
        <v>0</v>
      </c>
    </row>
    <row r="95" spans="1:104" x14ac:dyDescent="0.2">
      <c r="A95" s="171">
        <v>70</v>
      </c>
      <c r="B95" s="172" t="s">
        <v>247</v>
      </c>
      <c r="C95" s="173" t="s">
        <v>248</v>
      </c>
      <c r="D95" s="174" t="s">
        <v>163</v>
      </c>
      <c r="E95" s="175">
        <v>45</v>
      </c>
      <c r="F95" s="175"/>
      <c r="G95" s="176">
        <f>E95*F95</f>
        <v>0</v>
      </c>
      <c r="O95" s="170">
        <v>2</v>
      </c>
      <c r="AA95" s="146">
        <v>11</v>
      </c>
      <c r="AB95" s="146">
        <v>1</v>
      </c>
      <c r="AC95" s="146">
        <v>94</v>
      </c>
      <c r="AZ95" s="146">
        <v>2</v>
      </c>
      <c r="BA95" s="146">
        <f>IF(AZ95=1,G95,0)</f>
        <v>0</v>
      </c>
      <c r="BB95" s="146">
        <f>IF(AZ95=2,G95,0)</f>
        <v>0</v>
      </c>
      <c r="BC95" s="146">
        <f>IF(AZ95=3,G95,0)</f>
        <v>0</v>
      </c>
      <c r="BD95" s="146">
        <f>IF(AZ95=4,G95,0)</f>
        <v>0</v>
      </c>
      <c r="BE95" s="146">
        <f>IF(AZ95=5,G95,0)</f>
        <v>0</v>
      </c>
      <c r="CA95" s="177">
        <v>11</v>
      </c>
      <c r="CB95" s="177">
        <v>1</v>
      </c>
      <c r="CZ95" s="146">
        <v>0</v>
      </c>
    </row>
    <row r="96" spans="1:104" x14ac:dyDescent="0.2">
      <c r="A96" s="181"/>
      <c r="B96" s="182" t="s">
        <v>75</v>
      </c>
      <c r="C96" s="183" t="str">
        <f>CONCATENATE(B93," ",C93)</f>
        <v>783 Nátěry</v>
      </c>
      <c r="D96" s="184"/>
      <c r="E96" s="185"/>
      <c r="F96" s="186"/>
      <c r="G96" s="187">
        <f>SUM(G93:G95)</f>
        <v>0</v>
      </c>
      <c r="O96" s="170">
        <v>4</v>
      </c>
      <c r="BA96" s="188">
        <f>SUM(BA93:BA95)</f>
        <v>0</v>
      </c>
      <c r="BB96" s="188">
        <f>SUM(BB93:BB95)</f>
        <v>0</v>
      </c>
      <c r="BC96" s="188">
        <f>SUM(BC93:BC95)</f>
        <v>0</v>
      </c>
      <c r="BD96" s="188">
        <f>SUM(BD93:BD95)</f>
        <v>0</v>
      </c>
      <c r="BE96" s="188">
        <f>SUM(BE93:BE95)</f>
        <v>0</v>
      </c>
    </row>
    <row r="97" spans="1:104" x14ac:dyDescent="0.2">
      <c r="A97" s="163" t="s">
        <v>73</v>
      </c>
      <c r="B97" s="164" t="s">
        <v>249</v>
      </c>
      <c r="C97" s="165" t="s">
        <v>279</v>
      </c>
      <c r="D97" s="166"/>
      <c r="E97" s="167"/>
      <c r="F97" s="167"/>
      <c r="G97" s="168"/>
      <c r="H97" s="169"/>
      <c r="I97" s="169"/>
      <c r="O97" s="170">
        <v>1</v>
      </c>
    </row>
    <row r="98" spans="1:104" x14ac:dyDescent="0.2">
      <c r="A98" s="171">
        <v>71</v>
      </c>
      <c r="B98" s="172" t="s">
        <v>250</v>
      </c>
      <c r="C98" s="173" t="s">
        <v>251</v>
      </c>
      <c r="D98" s="174" t="s">
        <v>89</v>
      </c>
      <c r="E98" s="175">
        <v>30</v>
      </c>
      <c r="F98" s="175"/>
      <c r="G98" s="176">
        <f>E98*F98</f>
        <v>0</v>
      </c>
      <c r="O98" s="170">
        <v>2</v>
      </c>
      <c r="AA98" s="146">
        <v>1</v>
      </c>
      <c r="AB98" s="146">
        <v>0</v>
      </c>
      <c r="AC98" s="146">
        <v>0</v>
      </c>
      <c r="AZ98" s="146">
        <v>4</v>
      </c>
      <c r="BA98" s="146">
        <f>IF(AZ98=1,G98,0)</f>
        <v>0</v>
      </c>
      <c r="BB98" s="146">
        <f>IF(AZ98=2,G98,0)</f>
        <v>0</v>
      </c>
      <c r="BC98" s="146">
        <f>IF(AZ98=3,G98,0)</f>
        <v>0</v>
      </c>
      <c r="BD98" s="146">
        <f>IF(AZ98=4,G98,0)</f>
        <v>0</v>
      </c>
      <c r="BE98" s="146">
        <f>IF(AZ98=5,G98,0)</f>
        <v>0</v>
      </c>
      <c r="CA98" s="177">
        <v>1</v>
      </c>
      <c r="CB98" s="177">
        <v>0</v>
      </c>
      <c r="CZ98" s="146">
        <v>2.4000000000000001E-4</v>
      </c>
    </row>
    <row r="99" spans="1:104" x14ac:dyDescent="0.2">
      <c r="A99" s="178"/>
      <c r="B99" s="179"/>
      <c r="C99" s="221" t="s">
        <v>252</v>
      </c>
      <c r="D99" s="222"/>
      <c r="E99" s="222"/>
      <c r="F99" s="222"/>
      <c r="G99" s="223"/>
      <c r="L99" s="180" t="s">
        <v>252</v>
      </c>
      <c r="O99" s="170">
        <v>3</v>
      </c>
    </row>
    <row r="100" spans="1:104" x14ac:dyDescent="0.2">
      <c r="A100" s="181"/>
      <c r="B100" s="182" t="s">
        <v>75</v>
      </c>
      <c r="C100" s="183" t="str">
        <f>CONCATENATE(B97," ",C97)</f>
        <v>M99 Ostatní práce</v>
      </c>
      <c r="D100" s="184"/>
      <c r="E100" s="185"/>
      <c r="F100" s="186"/>
      <c r="G100" s="187">
        <f>SUM(G97:G99)</f>
        <v>0</v>
      </c>
      <c r="O100" s="170">
        <v>4</v>
      </c>
      <c r="BA100" s="188">
        <f>SUM(BA97:BA99)</f>
        <v>0</v>
      </c>
      <c r="BB100" s="188">
        <f>SUM(BB97:BB99)</f>
        <v>0</v>
      </c>
      <c r="BC100" s="188">
        <f>SUM(BC97:BC99)</f>
        <v>0</v>
      </c>
      <c r="BD100" s="188">
        <f>SUM(BD97:BD99)</f>
        <v>0</v>
      </c>
      <c r="BE100" s="188">
        <f>SUM(BE97:BE99)</f>
        <v>0</v>
      </c>
    </row>
    <row r="101" spans="1:104" x14ac:dyDescent="0.2">
      <c r="A101" s="163" t="s">
        <v>73</v>
      </c>
      <c r="B101" s="164" t="s">
        <v>253</v>
      </c>
      <c r="C101" s="165" t="s">
        <v>254</v>
      </c>
      <c r="D101" s="166"/>
      <c r="E101" s="167"/>
      <c r="F101" s="167"/>
      <c r="G101" s="168"/>
      <c r="H101" s="169"/>
      <c r="I101" s="169"/>
      <c r="O101" s="170">
        <v>1</v>
      </c>
    </row>
    <row r="102" spans="1:104" x14ac:dyDescent="0.2">
      <c r="A102" s="171">
        <v>72</v>
      </c>
      <c r="B102" s="172" t="s">
        <v>255</v>
      </c>
      <c r="C102" s="173" t="s">
        <v>256</v>
      </c>
      <c r="D102" s="174" t="s">
        <v>148</v>
      </c>
      <c r="E102" s="175">
        <v>10</v>
      </c>
      <c r="F102" s="175"/>
      <c r="G102" s="176">
        <f t="shared" ref="G102:G111" si="36">E102*F102</f>
        <v>0</v>
      </c>
      <c r="O102" s="170">
        <v>2</v>
      </c>
      <c r="AA102" s="146">
        <v>1</v>
      </c>
      <c r="AB102" s="146">
        <v>1</v>
      </c>
      <c r="AC102" s="146">
        <v>1</v>
      </c>
      <c r="AZ102" s="146">
        <v>1</v>
      </c>
      <c r="BA102" s="146">
        <f t="shared" ref="BA102:BA111" si="37">IF(AZ102=1,G102,0)</f>
        <v>0</v>
      </c>
      <c r="BB102" s="146">
        <f t="shared" ref="BB102:BB111" si="38">IF(AZ102=2,G102,0)</f>
        <v>0</v>
      </c>
      <c r="BC102" s="146">
        <f t="shared" ref="BC102:BC111" si="39">IF(AZ102=3,G102,0)</f>
        <v>0</v>
      </c>
      <c r="BD102" s="146">
        <f t="shared" ref="BD102:BD111" si="40">IF(AZ102=4,G102,0)</f>
        <v>0</v>
      </c>
      <c r="BE102" s="146">
        <f t="shared" ref="BE102:BE111" si="41">IF(AZ102=5,G102,0)</f>
        <v>0</v>
      </c>
      <c r="CA102" s="177">
        <v>1</v>
      </c>
      <c r="CB102" s="177">
        <v>1</v>
      </c>
      <c r="CZ102" s="146">
        <v>0</v>
      </c>
    </row>
    <row r="103" spans="1:104" x14ac:dyDescent="0.2">
      <c r="A103" s="171">
        <v>73</v>
      </c>
      <c r="B103" s="172" t="s">
        <v>257</v>
      </c>
      <c r="C103" s="173" t="s">
        <v>258</v>
      </c>
      <c r="D103" s="174" t="s">
        <v>118</v>
      </c>
      <c r="E103" s="175">
        <v>5.7604639999999998</v>
      </c>
      <c r="F103" s="175"/>
      <c r="G103" s="176">
        <f t="shared" si="36"/>
        <v>0</v>
      </c>
      <c r="O103" s="170">
        <v>2</v>
      </c>
      <c r="AA103" s="146">
        <v>8</v>
      </c>
      <c r="AB103" s="146">
        <v>0</v>
      </c>
      <c r="AC103" s="146">
        <v>3</v>
      </c>
      <c r="AZ103" s="146">
        <v>1</v>
      </c>
      <c r="BA103" s="146">
        <f t="shared" si="37"/>
        <v>0</v>
      </c>
      <c r="BB103" s="146">
        <f t="shared" si="38"/>
        <v>0</v>
      </c>
      <c r="BC103" s="146">
        <f t="shared" si="39"/>
        <v>0</v>
      </c>
      <c r="BD103" s="146">
        <f t="shared" si="40"/>
        <v>0</v>
      </c>
      <c r="BE103" s="146">
        <f t="shared" si="41"/>
        <v>0</v>
      </c>
      <c r="CA103" s="177">
        <v>8</v>
      </c>
      <c r="CB103" s="177">
        <v>0</v>
      </c>
      <c r="CZ103" s="146">
        <v>0</v>
      </c>
    </row>
    <row r="104" spans="1:104" x14ac:dyDescent="0.2">
      <c r="A104" s="171">
        <v>74</v>
      </c>
      <c r="B104" s="172" t="s">
        <v>259</v>
      </c>
      <c r="C104" s="173" t="s">
        <v>260</v>
      </c>
      <c r="D104" s="174" t="s">
        <v>118</v>
      </c>
      <c r="E104" s="175">
        <v>23.041855999999999</v>
      </c>
      <c r="F104" s="175"/>
      <c r="G104" s="176">
        <f t="shared" si="36"/>
        <v>0</v>
      </c>
      <c r="O104" s="170">
        <v>2</v>
      </c>
      <c r="AA104" s="146">
        <v>8</v>
      </c>
      <c r="AB104" s="146">
        <v>0</v>
      </c>
      <c r="AC104" s="146">
        <v>3</v>
      </c>
      <c r="AZ104" s="146">
        <v>1</v>
      </c>
      <c r="BA104" s="146">
        <f t="shared" si="37"/>
        <v>0</v>
      </c>
      <c r="BB104" s="146">
        <f t="shared" si="38"/>
        <v>0</v>
      </c>
      <c r="BC104" s="146">
        <f t="shared" si="39"/>
        <v>0</v>
      </c>
      <c r="BD104" s="146">
        <f t="shared" si="40"/>
        <v>0</v>
      </c>
      <c r="BE104" s="146">
        <f t="shared" si="41"/>
        <v>0</v>
      </c>
      <c r="CA104" s="177">
        <v>8</v>
      </c>
      <c r="CB104" s="177">
        <v>0</v>
      </c>
      <c r="CZ104" s="146">
        <v>0</v>
      </c>
    </row>
    <row r="105" spans="1:104" x14ac:dyDescent="0.2">
      <c r="A105" s="171">
        <v>75</v>
      </c>
      <c r="B105" s="172" t="s">
        <v>261</v>
      </c>
      <c r="C105" s="173" t="s">
        <v>262</v>
      </c>
      <c r="D105" s="174" t="s">
        <v>118</v>
      </c>
      <c r="E105" s="175">
        <v>5.7604639999999998</v>
      </c>
      <c r="F105" s="175"/>
      <c r="G105" s="176">
        <f t="shared" si="36"/>
        <v>0</v>
      </c>
      <c r="O105" s="170">
        <v>2</v>
      </c>
      <c r="AA105" s="146">
        <v>8</v>
      </c>
      <c r="AB105" s="146">
        <v>0</v>
      </c>
      <c r="AC105" s="146">
        <v>3</v>
      </c>
      <c r="AZ105" s="146">
        <v>1</v>
      </c>
      <c r="BA105" s="146">
        <f t="shared" si="37"/>
        <v>0</v>
      </c>
      <c r="BB105" s="146">
        <f t="shared" si="38"/>
        <v>0</v>
      </c>
      <c r="BC105" s="146">
        <f t="shared" si="39"/>
        <v>0</v>
      </c>
      <c r="BD105" s="146">
        <f t="shared" si="40"/>
        <v>0</v>
      </c>
      <c r="BE105" s="146">
        <f t="shared" si="41"/>
        <v>0</v>
      </c>
      <c r="CA105" s="177">
        <v>8</v>
      </c>
      <c r="CB105" s="177">
        <v>0</v>
      </c>
      <c r="CZ105" s="146">
        <v>0</v>
      </c>
    </row>
    <row r="106" spans="1:104" x14ac:dyDescent="0.2">
      <c r="A106" s="171">
        <v>76</v>
      </c>
      <c r="B106" s="172" t="s">
        <v>263</v>
      </c>
      <c r="C106" s="173" t="s">
        <v>264</v>
      </c>
      <c r="D106" s="174" t="s">
        <v>118</v>
      </c>
      <c r="E106" s="175">
        <v>115.20928000000001</v>
      </c>
      <c r="F106" s="175"/>
      <c r="G106" s="176">
        <f t="shared" si="36"/>
        <v>0</v>
      </c>
      <c r="O106" s="170">
        <v>2</v>
      </c>
      <c r="AA106" s="146">
        <v>8</v>
      </c>
      <c r="AB106" s="146">
        <v>0</v>
      </c>
      <c r="AC106" s="146">
        <v>3</v>
      </c>
      <c r="AZ106" s="146">
        <v>1</v>
      </c>
      <c r="BA106" s="146">
        <f t="shared" si="37"/>
        <v>0</v>
      </c>
      <c r="BB106" s="146">
        <f t="shared" si="38"/>
        <v>0</v>
      </c>
      <c r="BC106" s="146">
        <f t="shared" si="39"/>
        <v>0</v>
      </c>
      <c r="BD106" s="146">
        <f t="shared" si="40"/>
        <v>0</v>
      </c>
      <c r="BE106" s="146">
        <f t="shared" si="41"/>
        <v>0</v>
      </c>
      <c r="CA106" s="177">
        <v>8</v>
      </c>
      <c r="CB106" s="177">
        <v>0</v>
      </c>
      <c r="CZ106" s="146">
        <v>0</v>
      </c>
    </row>
    <row r="107" spans="1:104" x14ac:dyDescent="0.2">
      <c r="A107" s="171">
        <v>77</v>
      </c>
      <c r="B107" s="172" t="s">
        <v>265</v>
      </c>
      <c r="C107" s="173" t="s">
        <v>266</v>
      </c>
      <c r="D107" s="174" t="s">
        <v>118</v>
      </c>
      <c r="E107" s="175">
        <v>5.7604639999999998</v>
      </c>
      <c r="F107" s="175"/>
      <c r="G107" s="176">
        <f t="shared" si="36"/>
        <v>0</v>
      </c>
      <c r="O107" s="170">
        <v>2</v>
      </c>
      <c r="AA107" s="146">
        <v>8</v>
      </c>
      <c r="AB107" s="146">
        <v>0</v>
      </c>
      <c r="AC107" s="146">
        <v>3</v>
      </c>
      <c r="AZ107" s="146">
        <v>1</v>
      </c>
      <c r="BA107" s="146">
        <f t="shared" si="37"/>
        <v>0</v>
      </c>
      <c r="BB107" s="146">
        <f t="shared" si="38"/>
        <v>0</v>
      </c>
      <c r="BC107" s="146">
        <f t="shared" si="39"/>
        <v>0</v>
      </c>
      <c r="BD107" s="146">
        <f t="shared" si="40"/>
        <v>0</v>
      </c>
      <c r="BE107" s="146">
        <f t="shared" si="41"/>
        <v>0</v>
      </c>
      <c r="CA107" s="177">
        <v>8</v>
      </c>
      <c r="CB107" s="177">
        <v>0</v>
      </c>
      <c r="CZ107" s="146">
        <v>0</v>
      </c>
    </row>
    <row r="108" spans="1:104" x14ac:dyDescent="0.2">
      <c r="A108" s="171">
        <v>78</v>
      </c>
      <c r="B108" s="172" t="s">
        <v>267</v>
      </c>
      <c r="C108" s="173" t="s">
        <v>268</v>
      </c>
      <c r="D108" s="174" t="s">
        <v>118</v>
      </c>
      <c r="E108" s="175">
        <v>5.7604639999999998</v>
      </c>
      <c r="F108" s="175"/>
      <c r="G108" s="176">
        <f t="shared" si="36"/>
        <v>0</v>
      </c>
      <c r="O108" s="170">
        <v>2</v>
      </c>
      <c r="AA108" s="146">
        <v>8</v>
      </c>
      <c r="AB108" s="146">
        <v>0</v>
      </c>
      <c r="AC108" s="146">
        <v>3</v>
      </c>
      <c r="AZ108" s="146">
        <v>1</v>
      </c>
      <c r="BA108" s="146">
        <f t="shared" si="37"/>
        <v>0</v>
      </c>
      <c r="BB108" s="146">
        <f t="shared" si="38"/>
        <v>0</v>
      </c>
      <c r="BC108" s="146">
        <f t="shared" si="39"/>
        <v>0</v>
      </c>
      <c r="BD108" s="146">
        <f t="shared" si="40"/>
        <v>0</v>
      </c>
      <c r="BE108" s="146">
        <f t="shared" si="41"/>
        <v>0</v>
      </c>
      <c r="CA108" s="177">
        <v>8</v>
      </c>
      <c r="CB108" s="177">
        <v>0</v>
      </c>
      <c r="CZ108" s="146">
        <v>0</v>
      </c>
    </row>
    <row r="109" spans="1:104" x14ac:dyDescent="0.2">
      <c r="A109" s="171">
        <v>79</v>
      </c>
      <c r="B109" s="172" t="s">
        <v>269</v>
      </c>
      <c r="C109" s="173" t="s">
        <v>270</v>
      </c>
      <c r="D109" s="174" t="s">
        <v>118</v>
      </c>
      <c r="E109" s="175">
        <v>5.7604639999999998</v>
      </c>
      <c r="F109" s="175"/>
      <c r="G109" s="176">
        <f t="shared" si="36"/>
        <v>0</v>
      </c>
      <c r="O109" s="170">
        <v>2</v>
      </c>
      <c r="AA109" s="146">
        <v>8</v>
      </c>
      <c r="AB109" s="146">
        <v>0</v>
      </c>
      <c r="AC109" s="146">
        <v>3</v>
      </c>
      <c r="AZ109" s="146">
        <v>1</v>
      </c>
      <c r="BA109" s="146">
        <f t="shared" si="37"/>
        <v>0</v>
      </c>
      <c r="BB109" s="146">
        <f t="shared" si="38"/>
        <v>0</v>
      </c>
      <c r="BC109" s="146">
        <f t="shared" si="39"/>
        <v>0</v>
      </c>
      <c r="BD109" s="146">
        <f t="shared" si="40"/>
        <v>0</v>
      </c>
      <c r="BE109" s="146">
        <f t="shared" si="41"/>
        <v>0</v>
      </c>
      <c r="CA109" s="177">
        <v>8</v>
      </c>
      <c r="CB109" s="177">
        <v>0</v>
      </c>
      <c r="CZ109" s="146">
        <v>0</v>
      </c>
    </row>
    <row r="110" spans="1:104" x14ac:dyDescent="0.2">
      <c r="A110" s="171">
        <v>80</v>
      </c>
      <c r="B110" s="172" t="s">
        <v>271</v>
      </c>
      <c r="C110" s="173" t="s">
        <v>272</v>
      </c>
      <c r="D110" s="174" t="s">
        <v>118</v>
      </c>
      <c r="E110" s="175">
        <v>0.57604639999999996</v>
      </c>
      <c r="F110" s="175"/>
      <c r="G110" s="176">
        <f t="shared" si="36"/>
        <v>0</v>
      </c>
      <c r="O110" s="170">
        <v>2</v>
      </c>
      <c r="AA110" s="146">
        <v>8</v>
      </c>
      <c r="AB110" s="146">
        <v>0</v>
      </c>
      <c r="AC110" s="146">
        <v>3</v>
      </c>
      <c r="AZ110" s="146">
        <v>1</v>
      </c>
      <c r="BA110" s="146">
        <f t="shared" si="37"/>
        <v>0</v>
      </c>
      <c r="BB110" s="146">
        <f t="shared" si="38"/>
        <v>0</v>
      </c>
      <c r="BC110" s="146">
        <f t="shared" si="39"/>
        <v>0</v>
      </c>
      <c r="BD110" s="146">
        <f t="shared" si="40"/>
        <v>0</v>
      </c>
      <c r="BE110" s="146">
        <f t="shared" si="41"/>
        <v>0</v>
      </c>
      <c r="CA110" s="177">
        <v>8</v>
      </c>
      <c r="CB110" s="177">
        <v>0</v>
      </c>
      <c r="CZ110" s="146">
        <v>0</v>
      </c>
    </row>
    <row r="111" spans="1:104" x14ac:dyDescent="0.2">
      <c r="A111" s="171">
        <v>81</v>
      </c>
      <c r="B111" s="172" t="s">
        <v>273</v>
      </c>
      <c r="C111" s="173" t="s">
        <v>274</v>
      </c>
      <c r="D111" s="174" t="s">
        <v>118</v>
      </c>
      <c r="E111" s="175">
        <v>5.1844175999999997</v>
      </c>
      <c r="F111" s="175"/>
      <c r="G111" s="176">
        <f t="shared" si="36"/>
        <v>0</v>
      </c>
      <c r="O111" s="170">
        <v>2</v>
      </c>
      <c r="AA111" s="146">
        <v>8</v>
      </c>
      <c r="AB111" s="146">
        <v>0</v>
      </c>
      <c r="AC111" s="146">
        <v>3</v>
      </c>
      <c r="AZ111" s="146">
        <v>1</v>
      </c>
      <c r="BA111" s="146">
        <f t="shared" si="37"/>
        <v>0</v>
      </c>
      <c r="BB111" s="146">
        <f t="shared" si="38"/>
        <v>0</v>
      </c>
      <c r="BC111" s="146">
        <f t="shared" si="39"/>
        <v>0</v>
      </c>
      <c r="BD111" s="146">
        <f t="shared" si="40"/>
        <v>0</v>
      </c>
      <c r="BE111" s="146">
        <f t="shared" si="41"/>
        <v>0</v>
      </c>
      <c r="CA111" s="177">
        <v>8</v>
      </c>
      <c r="CB111" s="177">
        <v>0</v>
      </c>
      <c r="CZ111" s="146">
        <v>0</v>
      </c>
    </row>
    <row r="112" spans="1:104" x14ac:dyDescent="0.2">
      <c r="A112" s="181"/>
      <c r="B112" s="182" t="s">
        <v>75</v>
      </c>
      <c r="C112" s="183" t="str">
        <f>CONCATENATE(B101," ",C101)</f>
        <v>D96 Přesuny suti a vybouraných hmot</v>
      </c>
      <c r="D112" s="184"/>
      <c r="E112" s="185"/>
      <c r="F112" s="186"/>
      <c r="G112" s="187">
        <f>SUM(G101:G111)</f>
        <v>0</v>
      </c>
      <c r="O112" s="170">
        <v>4</v>
      </c>
      <c r="BA112" s="188">
        <f>SUM(BA101:BA111)</f>
        <v>0</v>
      </c>
      <c r="BB112" s="188">
        <f>SUM(BB101:BB111)</f>
        <v>0</v>
      </c>
      <c r="BC112" s="188">
        <f>SUM(BC101:BC111)</f>
        <v>0</v>
      </c>
      <c r="BD112" s="188">
        <f>SUM(BD101:BD111)</f>
        <v>0</v>
      </c>
      <c r="BE112" s="188">
        <f>SUM(BE101:BE111)</f>
        <v>0</v>
      </c>
    </row>
    <row r="113" spans="5:5" x14ac:dyDescent="0.2">
      <c r="E113" s="146"/>
    </row>
    <row r="114" spans="5:5" x14ac:dyDescent="0.2">
      <c r="E114" s="146"/>
    </row>
    <row r="115" spans="5:5" x14ac:dyDescent="0.2">
      <c r="E115" s="146"/>
    </row>
    <row r="116" spans="5:5" x14ac:dyDescent="0.2">
      <c r="E116" s="146"/>
    </row>
    <row r="117" spans="5:5" x14ac:dyDescent="0.2">
      <c r="E117" s="146"/>
    </row>
    <row r="118" spans="5:5" x14ac:dyDescent="0.2">
      <c r="E118" s="146"/>
    </row>
    <row r="119" spans="5:5" x14ac:dyDescent="0.2">
      <c r="E119" s="146"/>
    </row>
    <row r="120" spans="5:5" x14ac:dyDescent="0.2">
      <c r="E120" s="146"/>
    </row>
    <row r="121" spans="5:5" x14ac:dyDescent="0.2">
      <c r="E121" s="146"/>
    </row>
    <row r="122" spans="5:5" x14ac:dyDescent="0.2">
      <c r="E122" s="146"/>
    </row>
    <row r="123" spans="5:5" x14ac:dyDescent="0.2">
      <c r="E123" s="146"/>
    </row>
    <row r="124" spans="5:5" x14ac:dyDescent="0.2">
      <c r="E124" s="146"/>
    </row>
    <row r="125" spans="5:5" x14ac:dyDescent="0.2">
      <c r="E125" s="146"/>
    </row>
    <row r="126" spans="5:5" x14ac:dyDescent="0.2">
      <c r="E126" s="146"/>
    </row>
    <row r="127" spans="5:5" x14ac:dyDescent="0.2">
      <c r="E127" s="146"/>
    </row>
    <row r="128" spans="5:5" x14ac:dyDescent="0.2">
      <c r="E128" s="146"/>
    </row>
    <row r="129" spans="1:7" x14ac:dyDescent="0.2">
      <c r="E129" s="146"/>
    </row>
    <row r="130" spans="1:7" x14ac:dyDescent="0.2">
      <c r="E130" s="146"/>
    </row>
    <row r="131" spans="1:7" x14ac:dyDescent="0.2">
      <c r="E131" s="146"/>
    </row>
    <row r="132" spans="1:7" x14ac:dyDescent="0.2">
      <c r="E132" s="146"/>
    </row>
    <row r="133" spans="1:7" x14ac:dyDescent="0.2">
      <c r="E133" s="146"/>
    </row>
    <row r="134" spans="1:7" x14ac:dyDescent="0.2">
      <c r="E134" s="146"/>
    </row>
    <row r="135" spans="1:7" x14ac:dyDescent="0.2">
      <c r="E135" s="146"/>
    </row>
    <row r="136" spans="1:7" x14ac:dyDescent="0.2">
      <c r="A136" s="189"/>
      <c r="B136" s="189"/>
      <c r="C136" s="189"/>
      <c r="D136" s="189"/>
      <c r="E136" s="189"/>
      <c r="F136" s="189"/>
      <c r="G136" s="189"/>
    </row>
    <row r="137" spans="1:7" x14ac:dyDescent="0.2">
      <c r="A137" s="189"/>
      <c r="B137" s="189"/>
      <c r="C137" s="189"/>
      <c r="D137" s="189"/>
      <c r="E137" s="189"/>
      <c r="F137" s="189"/>
      <c r="G137" s="189"/>
    </row>
    <row r="138" spans="1:7" x14ac:dyDescent="0.2">
      <c r="A138" s="189"/>
      <c r="B138" s="189"/>
      <c r="C138" s="189"/>
      <c r="D138" s="189"/>
      <c r="E138" s="189"/>
      <c r="F138" s="189"/>
      <c r="G138" s="189"/>
    </row>
    <row r="139" spans="1:7" x14ac:dyDescent="0.2">
      <c r="A139" s="189"/>
      <c r="B139" s="189"/>
      <c r="C139" s="189"/>
      <c r="D139" s="189"/>
      <c r="E139" s="189"/>
      <c r="F139" s="189"/>
      <c r="G139" s="189"/>
    </row>
    <row r="140" spans="1:7" x14ac:dyDescent="0.2">
      <c r="E140" s="146"/>
    </row>
    <row r="141" spans="1:7" x14ac:dyDescent="0.2">
      <c r="E141" s="146"/>
    </row>
    <row r="142" spans="1:7" x14ac:dyDescent="0.2">
      <c r="E142" s="146"/>
    </row>
    <row r="143" spans="1:7" x14ac:dyDescent="0.2">
      <c r="E143" s="146"/>
    </row>
    <row r="144" spans="1:7" x14ac:dyDescent="0.2">
      <c r="E144" s="146"/>
    </row>
    <row r="145" spans="5:5" x14ac:dyDescent="0.2">
      <c r="E145" s="146"/>
    </row>
    <row r="146" spans="5:5" x14ac:dyDescent="0.2">
      <c r="E146" s="146"/>
    </row>
    <row r="147" spans="5:5" x14ac:dyDescent="0.2">
      <c r="E147" s="146"/>
    </row>
    <row r="148" spans="5:5" x14ac:dyDescent="0.2">
      <c r="E148" s="146"/>
    </row>
    <row r="149" spans="5:5" x14ac:dyDescent="0.2">
      <c r="E149" s="146"/>
    </row>
    <row r="150" spans="5:5" x14ac:dyDescent="0.2">
      <c r="E150" s="146"/>
    </row>
    <row r="151" spans="5:5" x14ac:dyDescent="0.2">
      <c r="E151" s="146"/>
    </row>
    <row r="152" spans="5:5" x14ac:dyDescent="0.2">
      <c r="E152" s="146"/>
    </row>
    <row r="153" spans="5:5" x14ac:dyDescent="0.2">
      <c r="E153" s="146"/>
    </row>
    <row r="154" spans="5:5" x14ac:dyDescent="0.2">
      <c r="E154" s="146"/>
    </row>
    <row r="155" spans="5:5" x14ac:dyDescent="0.2">
      <c r="E155" s="146"/>
    </row>
    <row r="156" spans="5:5" x14ac:dyDescent="0.2">
      <c r="E156" s="146"/>
    </row>
    <row r="157" spans="5:5" x14ac:dyDescent="0.2">
      <c r="E157" s="146"/>
    </row>
    <row r="158" spans="5:5" x14ac:dyDescent="0.2">
      <c r="E158" s="146"/>
    </row>
    <row r="159" spans="5:5" x14ac:dyDescent="0.2">
      <c r="E159" s="146"/>
    </row>
    <row r="160" spans="5:5" x14ac:dyDescent="0.2">
      <c r="E160" s="146"/>
    </row>
    <row r="161" spans="1:7" x14ac:dyDescent="0.2">
      <c r="E161" s="146"/>
    </row>
    <row r="162" spans="1:7" x14ac:dyDescent="0.2">
      <c r="E162" s="146"/>
    </row>
    <row r="163" spans="1:7" x14ac:dyDescent="0.2">
      <c r="E163" s="146"/>
    </row>
    <row r="164" spans="1:7" x14ac:dyDescent="0.2">
      <c r="E164" s="146"/>
    </row>
    <row r="165" spans="1:7" x14ac:dyDescent="0.2">
      <c r="E165" s="146"/>
    </row>
    <row r="166" spans="1:7" x14ac:dyDescent="0.2">
      <c r="E166" s="146"/>
    </row>
    <row r="167" spans="1:7" x14ac:dyDescent="0.2">
      <c r="E167" s="146"/>
    </row>
    <row r="168" spans="1:7" x14ac:dyDescent="0.2">
      <c r="E168" s="146"/>
    </row>
    <row r="169" spans="1:7" x14ac:dyDescent="0.2">
      <c r="E169" s="146"/>
    </row>
    <row r="170" spans="1:7" x14ac:dyDescent="0.2">
      <c r="E170" s="146"/>
    </row>
    <row r="171" spans="1:7" x14ac:dyDescent="0.2">
      <c r="A171" s="190"/>
      <c r="B171" s="190"/>
    </row>
    <row r="172" spans="1:7" x14ac:dyDescent="0.2">
      <c r="A172" s="189"/>
      <c r="B172" s="189"/>
      <c r="C172" s="192"/>
      <c r="D172" s="192"/>
      <c r="E172" s="193"/>
      <c r="F172" s="192"/>
      <c r="G172" s="194"/>
    </row>
    <row r="173" spans="1:7" x14ac:dyDescent="0.2">
      <c r="A173" s="195"/>
      <c r="B173" s="195"/>
      <c r="C173" s="189"/>
      <c r="D173" s="189"/>
      <c r="E173" s="196"/>
      <c r="F173" s="189"/>
      <c r="G173" s="189"/>
    </row>
    <row r="174" spans="1:7" x14ac:dyDescent="0.2">
      <c r="A174" s="189"/>
      <c r="B174" s="189"/>
      <c r="C174" s="189"/>
      <c r="D174" s="189"/>
      <c r="E174" s="196"/>
      <c r="F174" s="189"/>
      <c r="G174" s="189"/>
    </row>
    <row r="175" spans="1:7" x14ac:dyDescent="0.2">
      <c r="A175" s="189"/>
      <c r="B175" s="189"/>
      <c r="C175" s="189"/>
      <c r="D175" s="189"/>
      <c r="E175" s="196"/>
      <c r="F175" s="189"/>
      <c r="G175" s="189"/>
    </row>
    <row r="176" spans="1:7" x14ac:dyDescent="0.2">
      <c r="A176" s="189"/>
      <c r="B176" s="189"/>
      <c r="C176" s="189"/>
      <c r="D176" s="189"/>
      <c r="E176" s="196"/>
      <c r="F176" s="189"/>
      <c r="G176" s="189"/>
    </row>
    <row r="177" spans="1:7" x14ac:dyDescent="0.2">
      <c r="A177" s="189"/>
      <c r="B177" s="189"/>
      <c r="C177" s="189"/>
      <c r="D177" s="189"/>
      <c r="E177" s="196"/>
      <c r="F177" s="189"/>
      <c r="G177" s="189"/>
    </row>
    <row r="178" spans="1:7" x14ac:dyDescent="0.2">
      <c r="A178" s="189"/>
      <c r="B178" s="189"/>
      <c r="C178" s="189"/>
      <c r="D178" s="189"/>
      <c r="E178" s="196"/>
      <c r="F178" s="189"/>
      <c r="G178" s="189"/>
    </row>
    <row r="179" spans="1:7" x14ac:dyDescent="0.2">
      <c r="A179" s="189"/>
      <c r="B179" s="189"/>
      <c r="C179" s="189"/>
      <c r="D179" s="189"/>
      <c r="E179" s="196"/>
      <c r="F179" s="189"/>
      <c r="G179" s="189"/>
    </row>
    <row r="180" spans="1:7" x14ac:dyDescent="0.2">
      <c r="A180" s="189"/>
      <c r="B180" s="189"/>
      <c r="C180" s="189"/>
      <c r="D180" s="189"/>
      <c r="E180" s="196"/>
      <c r="F180" s="189"/>
      <c r="G180" s="189"/>
    </row>
    <row r="181" spans="1:7" x14ac:dyDescent="0.2">
      <c r="A181" s="189"/>
      <c r="B181" s="189"/>
      <c r="C181" s="189"/>
      <c r="D181" s="189"/>
      <c r="E181" s="196"/>
      <c r="F181" s="189"/>
      <c r="G181" s="189"/>
    </row>
    <row r="182" spans="1:7" x14ac:dyDescent="0.2">
      <c r="A182" s="189"/>
      <c r="B182" s="189"/>
      <c r="C182" s="189"/>
      <c r="D182" s="189"/>
      <c r="E182" s="196"/>
      <c r="F182" s="189"/>
      <c r="G182" s="189"/>
    </row>
    <row r="183" spans="1:7" x14ac:dyDescent="0.2">
      <c r="A183" s="189"/>
      <c r="B183" s="189"/>
      <c r="C183" s="189"/>
      <c r="D183" s="189"/>
      <c r="E183" s="196"/>
      <c r="F183" s="189"/>
      <c r="G183" s="189"/>
    </row>
    <row r="184" spans="1:7" x14ac:dyDescent="0.2">
      <c r="A184" s="189"/>
      <c r="B184" s="189"/>
      <c r="C184" s="189"/>
      <c r="D184" s="189"/>
      <c r="E184" s="196"/>
      <c r="F184" s="189"/>
      <c r="G184" s="189"/>
    </row>
    <row r="185" spans="1:7" x14ac:dyDescent="0.2">
      <c r="A185" s="189"/>
      <c r="B185" s="189"/>
      <c r="C185" s="189"/>
      <c r="D185" s="189"/>
      <c r="E185" s="196"/>
      <c r="F185" s="189"/>
      <c r="G185" s="189"/>
    </row>
  </sheetData>
  <mergeCells count="11">
    <mergeCell ref="C99:G99"/>
    <mergeCell ref="C37:G37"/>
    <mergeCell ref="C72:G72"/>
    <mergeCell ref="C24:G24"/>
    <mergeCell ref="A1:G1"/>
    <mergeCell ref="A3:B3"/>
    <mergeCell ref="A4:B4"/>
    <mergeCell ref="E4:G4"/>
    <mergeCell ref="C16:G16"/>
    <mergeCell ref="C17:G17"/>
    <mergeCell ref="C18:G18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sasa</dc:creator>
  <cp:lastModifiedBy>starosta</cp:lastModifiedBy>
  <cp:lastPrinted>2019-08-13T08:50:23Z</cp:lastPrinted>
  <dcterms:created xsi:type="dcterms:W3CDTF">2019-01-17T12:16:17Z</dcterms:created>
  <dcterms:modified xsi:type="dcterms:W3CDTF">2019-08-16T08:04:28Z</dcterms:modified>
</cp:coreProperties>
</file>