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estprojekt\Projekty\Příprava akcí 2020\Střílky\DPS\"/>
    </mc:Choice>
  </mc:AlternateContent>
  <xr:revisionPtr revIDLastSave="0" documentId="8_{C34FF7B0-CCB9-4CD9-B505-7E9B0BB97495}" xr6:coauthVersionLast="45" xr6:coauthVersionMax="45" xr10:uidLastSave="{00000000-0000-0000-0000-000000000000}"/>
  <bookViews>
    <workbookView xWindow="-120" yWindow="-120" windowWidth="38580" windowHeight="20160" xr2:uid="{00000000-000D-0000-FFFF-FFFF00000000}"/>
  </bookViews>
  <sheets>
    <sheet name="Stavba" sheetId="1" r:id="rId1"/>
    <sheet name="VzorPolozky" sheetId="10" state="hidden" r:id="rId2"/>
    <sheet name="01 2019A005 Pol" sheetId="12" r:id="rId3"/>
    <sheet name="01 2019B005 Pol" sheetId="13" r:id="rId4"/>
  </sheets>
  <externalReferences>
    <externalReference r:id="rId5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2019A005 Pol'!$1:$7</definedName>
    <definedName name="_xlnm.Print_Titles" localSheetId="3">'01 2019B005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2019A005 Pol'!$A$1:$X$152</definedName>
    <definedName name="_xlnm.Print_Area" localSheetId="3">'01 2019B005 Pol'!$A$1:$X$45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H41" i="1" s="1"/>
  <c r="I41" i="1" s="1"/>
  <c r="F41" i="1"/>
  <c r="G40" i="1"/>
  <c r="F40" i="1"/>
  <c r="G39" i="1"/>
  <c r="F39" i="1"/>
  <c r="G35" i="13"/>
  <c r="G9" i="13"/>
  <c r="G8" i="13" s="1"/>
  <c r="I9" i="13"/>
  <c r="I8" i="13" s="1"/>
  <c r="K9" i="13"/>
  <c r="M9" i="13"/>
  <c r="O9" i="13"/>
  <c r="Q9" i="13"/>
  <c r="Q8" i="13" s="1"/>
  <c r="V9" i="13"/>
  <c r="G10" i="13"/>
  <c r="M10" i="13" s="1"/>
  <c r="I10" i="13"/>
  <c r="K10" i="13"/>
  <c r="K8" i="13" s="1"/>
  <c r="O10" i="13"/>
  <c r="O8" i="13" s="1"/>
  <c r="Q10" i="13"/>
  <c r="V10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K21" i="13"/>
  <c r="O21" i="13"/>
  <c r="V21" i="13"/>
  <c r="G22" i="13"/>
  <c r="I22" i="13"/>
  <c r="I21" i="13" s="1"/>
  <c r="K22" i="13"/>
  <c r="M22" i="13"/>
  <c r="M21" i="13" s="1"/>
  <c r="O22" i="13"/>
  <c r="Q22" i="13"/>
  <c r="Q21" i="13" s="1"/>
  <c r="V22" i="13"/>
  <c r="G24" i="13"/>
  <c r="I24" i="13"/>
  <c r="I23" i="13" s="1"/>
  <c r="K24" i="13"/>
  <c r="M24" i="13"/>
  <c r="O24" i="13"/>
  <c r="Q24" i="13"/>
  <c r="Q23" i="13" s="1"/>
  <c r="V24" i="13"/>
  <c r="G25" i="13"/>
  <c r="M25" i="13" s="1"/>
  <c r="I25" i="13"/>
  <c r="K25" i="13"/>
  <c r="K23" i="13" s="1"/>
  <c r="O25" i="13"/>
  <c r="O23" i="13" s="1"/>
  <c r="Q25" i="13"/>
  <c r="V25" i="13"/>
  <c r="V23" i="13" s="1"/>
  <c r="G26" i="13"/>
  <c r="I26" i="13"/>
  <c r="K26" i="13"/>
  <c r="M26" i="13"/>
  <c r="O26" i="13"/>
  <c r="Q26" i="13"/>
  <c r="V26" i="13"/>
  <c r="G28" i="13"/>
  <c r="I28" i="13"/>
  <c r="I27" i="13" s="1"/>
  <c r="K28" i="13"/>
  <c r="M28" i="13"/>
  <c r="O28" i="13"/>
  <c r="Q28" i="13"/>
  <c r="Q27" i="13" s="1"/>
  <c r="V28" i="13"/>
  <c r="G29" i="13"/>
  <c r="M29" i="13" s="1"/>
  <c r="I29" i="13"/>
  <c r="K29" i="13"/>
  <c r="K27" i="13" s="1"/>
  <c r="O29" i="13"/>
  <c r="O27" i="13" s="1"/>
  <c r="Q29" i="13"/>
  <c r="V29" i="13"/>
  <c r="V27" i="13" s="1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AE35" i="13"/>
  <c r="AF35" i="13"/>
  <c r="G142" i="12"/>
  <c r="G9" i="12"/>
  <c r="I9" i="12"/>
  <c r="I8" i="12" s="1"/>
  <c r="K9" i="12"/>
  <c r="M9" i="12"/>
  <c r="O9" i="12"/>
  <c r="Q9" i="12"/>
  <c r="Q8" i="12" s="1"/>
  <c r="V9" i="12"/>
  <c r="G11" i="12"/>
  <c r="G8" i="12" s="1"/>
  <c r="I11" i="12"/>
  <c r="K11" i="12"/>
  <c r="K8" i="12" s="1"/>
  <c r="O11" i="12"/>
  <c r="O8" i="12" s="1"/>
  <c r="Q11" i="12"/>
  <c r="V11" i="12"/>
  <c r="V8" i="12" s="1"/>
  <c r="G18" i="12"/>
  <c r="I18" i="12"/>
  <c r="K18" i="12"/>
  <c r="M18" i="12"/>
  <c r="O18" i="12"/>
  <c r="Q18" i="12"/>
  <c r="V18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9" i="12"/>
  <c r="G28" i="12" s="1"/>
  <c r="I29" i="12"/>
  <c r="K29" i="12"/>
  <c r="K28" i="12" s="1"/>
  <c r="O29" i="12"/>
  <c r="O28" i="12" s="1"/>
  <c r="Q29" i="12"/>
  <c r="V29" i="12"/>
  <c r="V28" i="12" s="1"/>
  <c r="G31" i="12"/>
  <c r="I31" i="12"/>
  <c r="I28" i="12" s="1"/>
  <c r="K31" i="12"/>
  <c r="M31" i="12"/>
  <c r="O31" i="12"/>
  <c r="Q31" i="12"/>
  <c r="Q28" i="12" s="1"/>
  <c r="V31" i="12"/>
  <c r="G33" i="12"/>
  <c r="M33" i="12" s="1"/>
  <c r="I33" i="12"/>
  <c r="K33" i="12"/>
  <c r="O33" i="12"/>
  <c r="Q33" i="12"/>
  <c r="V33" i="12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I41" i="12"/>
  <c r="Q41" i="12"/>
  <c r="G42" i="12"/>
  <c r="G41" i="12" s="1"/>
  <c r="I42" i="12"/>
  <c r="K42" i="12"/>
  <c r="K41" i="12" s="1"/>
  <c r="O42" i="12"/>
  <c r="O41" i="12" s="1"/>
  <c r="Q42" i="12"/>
  <c r="V42" i="12"/>
  <c r="V41" i="12" s="1"/>
  <c r="I49" i="12"/>
  <c r="Q49" i="12"/>
  <c r="G50" i="12"/>
  <c r="G49" i="12" s="1"/>
  <c r="I50" i="12"/>
  <c r="K50" i="12"/>
  <c r="K49" i="12" s="1"/>
  <c r="O50" i="12"/>
  <c r="O49" i="12" s="1"/>
  <c r="Q50" i="12"/>
  <c r="V50" i="12"/>
  <c r="V49" i="12" s="1"/>
  <c r="G52" i="12"/>
  <c r="G51" i="12" s="1"/>
  <c r="I52" i="12"/>
  <c r="K52" i="12"/>
  <c r="K51" i="12" s="1"/>
  <c r="O52" i="12"/>
  <c r="O51" i="12" s="1"/>
  <c r="Q52" i="12"/>
  <c r="V52" i="12"/>
  <c r="V51" i="12" s="1"/>
  <c r="G55" i="12"/>
  <c r="I55" i="12"/>
  <c r="I51" i="12" s="1"/>
  <c r="K55" i="12"/>
  <c r="M55" i="12"/>
  <c r="O55" i="12"/>
  <c r="Q55" i="12"/>
  <c r="Q51" i="12" s="1"/>
  <c r="V55" i="12"/>
  <c r="G59" i="12"/>
  <c r="I59" i="12"/>
  <c r="I58" i="12" s="1"/>
  <c r="K59" i="12"/>
  <c r="M59" i="12"/>
  <c r="O59" i="12"/>
  <c r="Q59" i="12"/>
  <c r="Q58" i="12" s="1"/>
  <c r="V59" i="12"/>
  <c r="G62" i="12"/>
  <c r="G58" i="12" s="1"/>
  <c r="I62" i="12"/>
  <c r="K62" i="12"/>
  <c r="K58" i="12" s="1"/>
  <c r="O62" i="12"/>
  <c r="O58" i="12" s="1"/>
  <c r="Q62" i="12"/>
  <c r="V62" i="12"/>
  <c r="V58" i="12" s="1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71" i="12"/>
  <c r="G70" i="12" s="1"/>
  <c r="I71" i="12"/>
  <c r="K71" i="12"/>
  <c r="K70" i="12" s="1"/>
  <c r="O71" i="12"/>
  <c r="O70" i="12" s="1"/>
  <c r="Q71" i="12"/>
  <c r="V71" i="12"/>
  <c r="V70" i="12" s="1"/>
  <c r="G72" i="12"/>
  <c r="I72" i="12"/>
  <c r="I70" i="12" s="1"/>
  <c r="K72" i="12"/>
  <c r="M72" i="12"/>
  <c r="O72" i="12"/>
  <c r="Q72" i="12"/>
  <c r="Q70" i="12" s="1"/>
  <c r="V72" i="12"/>
  <c r="G74" i="12"/>
  <c r="M74" i="12" s="1"/>
  <c r="I74" i="12"/>
  <c r="K74" i="12"/>
  <c r="O74" i="12"/>
  <c r="Q74" i="12"/>
  <c r="V74" i="12"/>
  <c r="G75" i="12"/>
  <c r="I75" i="12"/>
  <c r="K75" i="12"/>
  <c r="M75" i="12"/>
  <c r="O75" i="12"/>
  <c r="Q75" i="12"/>
  <c r="V75" i="12"/>
  <c r="G78" i="12"/>
  <c r="M78" i="12" s="1"/>
  <c r="I78" i="12"/>
  <c r="K78" i="12"/>
  <c r="O78" i="12"/>
  <c r="Q78" i="12"/>
  <c r="V78" i="12"/>
  <c r="G82" i="12"/>
  <c r="G81" i="12" s="1"/>
  <c r="I82" i="12"/>
  <c r="K82" i="12"/>
  <c r="K81" i="12" s="1"/>
  <c r="O82" i="12"/>
  <c r="O81" i="12" s="1"/>
  <c r="Q82" i="12"/>
  <c r="V82" i="12"/>
  <c r="V81" i="12" s="1"/>
  <c r="G84" i="12"/>
  <c r="I84" i="12"/>
  <c r="I81" i="12" s="1"/>
  <c r="K84" i="12"/>
  <c r="M84" i="12"/>
  <c r="O84" i="12"/>
  <c r="Q84" i="12"/>
  <c r="Q81" i="12" s="1"/>
  <c r="V84" i="12"/>
  <c r="G86" i="12"/>
  <c r="M86" i="12" s="1"/>
  <c r="I86" i="12"/>
  <c r="K86" i="12"/>
  <c r="O86" i="12"/>
  <c r="Q86" i="12"/>
  <c r="V86" i="12"/>
  <c r="G88" i="12"/>
  <c r="I88" i="12"/>
  <c r="K88" i="12"/>
  <c r="M88" i="12"/>
  <c r="O88" i="12"/>
  <c r="Q88" i="12"/>
  <c r="V88" i="12"/>
  <c r="G90" i="12"/>
  <c r="M90" i="12" s="1"/>
  <c r="I90" i="12"/>
  <c r="K90" i="12"/>
  <c r="O90" i="12"/>
  <c r="Q90" i="12"/>
  <c r="V90" i="12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7" i="12"/>
  <c r="G96" i="12" s="1"/>
  <c r="I97" i="12"/>
  <c r="I96" i="12" s="1"/>
  <c r="K97" i="12"/>
  <c r="K96" i="12" s="1"/>
  <c r="M97" i="12"/>
  <c r="M96" i="12" s="1"/>
  <c r="O97" i="12"/>
  <c r="O96" i="12" s="1"/>
  <c r="Q97" i="12"/>
  <c r="Q96" i="12" s="1"/>
  <c r="V97" i="12"/>
  <c r="V96" i="12" s="1"/>
  <c r="G100" i="12"/>
  <c r="I100" i="12"/>
  <c r="K100" i="12"/>
  <c r="M100" i="12"/>
  <c r="O100" i="12"/>
  <c r="Q100" i="12"/>
  <c r="V100" i="12"/>
  <c r="G103" i="12"/>
  <c r="I103" i="12"/>
  <c r="K103" i="12"/>
  <c r="M103" i="12"/>
  <c r="O103" i="12"/>
  <c r="Q103" i="12"/>
  <c r="V103" i="12"/>
  <c r="G107" i="12"/>
  <c r="I107" i="12"/>
  <c r="K107" i="12"/>
  <c r="M107" i="12"/>
  <c r="O107" i="12"/>
  <c r="Q107" i="12"/>
  <c r="V107" i="12"/>
  <c r="G110" i="12"/>
  <c r="G109" i="12" s="1"/>
  <c r="I110" i="12"/>
  <c r="I109" i="12" s="1"/>
  <c r="K110" i="12"/>
  <c r="M110" i="12"/>
  <c r="O110" i="12"/>
  <c r="Q110" i="12"/>
  <c r="Q109" i="12" s="1"/>
  <c r="V110" i="12"/>
  <c r="G112" i="12"/>
  <c r="M112" i="12" s="1"/>
  <c r="I112" i="12"/>
  <c r="K112" i="12"/>
  <c r="K109" i="12" s="1"/>
  <c r="O112" i="12"/>
  <c r="O109" i="12" s="1"/>
  <c r="Q112" i="12"/>
  <c r="V112" i="12"/>
  <c r="V109" i="12" s="1"/>
  <c r="G114" i="12"/>
  <c r="I114" i="12"/>
  <c r="K114" i="12"/>
  <c r="M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20" i="12"/>
  <c r="M120" i="12" s="1"/>
  <c r="I120" i="12"/>
  <c r="K120" i="12"/>
  <c r="O120" i="12"/>
  <c r="Q120" i="12"/>
  <c r="V120" i="12"/>
  <c r="G122" i="12"/>
  <c r="I122" i="12"/>
  <c r="K122" i="12"/>
  <c r="M122" i="12"/>
  <c r="O122" i="12"/>
  <c r="Q122" i="12"/>
  <c r="V122" i="12"/>
  <c r="G124" i="12"/>
  <c r="M124" i="12" s="1"/>
  <c r="I124" i="12"/>
  <c r="K124" i="12"/>
  <c r="O124" i="12"/>
  <c r="Q124" i="12"/>
  <c r="V124" i="12"/>
  <c r="G127" i="12"/>
  <c r="G126" i="12" s="1"/>
  <c r="I127" i="12"/>
  <c r="I126" i="12" s="1"/>
  <c r="K127" i="12"/>
  <c r="K126" i="12" s="1"/>
  <c r="M127" i="12"/>
  <c r="O127" i="12"/>
  <c r="O126" i="12" s="1"/>
  <c r="Q127" i="12"/>
  <c r="Q126" i="12" s="1"/>
  <c r="V127" i="12"/>
  <c r="V126" i="12" s="1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G131" i="12" s="1"/>
  <c r="I132" i="12"/>
  <c r="I131" i="12" s="1"/>
  <c r="K132" i="12"/>
  <c r="K131" i="12" s="1"/>
  <c r="M132" i="12"/>
  <c r="M131" i="12" s="1"/>
  <c r="O132" i="12"/>
  <c r="O131" i="12" s="1"/>
  <c r="Q132" i="12"/>
  <c r="Q131" i="12" s="1"/>
  <c r="V132" i="12"/>
  <c r="V131" i="12" s="1"/>
  <c r="G134" i="12"/>
  <c r="I134" i="12"/>
  <c r="K134" i="12"/>
  <c r="M134" i="12"/>
  <c r="O134" i="12"/>
  <c r="Q134" i="12"/>
  <c r="V134" i="12"/>
  <c r="G137" i="12"/>
  <c r="G136" i="12" s="1"/>
  <c r="I137" i="12"/>
  <c r="I136" i="12" s="1"/>
  <c r="K137" i="12"/>
  <c r="K136" i="12" s="1"/>
  <c r="M137" i="12"/>
  <c r="M136" i="12" s="1"/>
  <c r="O137" i="12"/>
  <c r="O136" i="12" s="1"/>
  <c r="Q137" i="12"/>
  <c r="Q136" i="12" s="1"/>
  <c r="V137" i="12"/>
  <c r="V136" i="12" s="1"/>
  <c r="G139" i="12"/>
  <c r="I139" i="12"/>
  <c r="I138" i="12" s="1"/>
  <c r="K139" i="12"/>
  <c r="M139" i="12"/>
  <c r="O139" i="12"/>
  <c r="Q139" i="12"/>
  <c r="Q138" i="12" s="1"/>
  <c r="V139" i="12"/>
  <c r="G140" i="12"/>
  <c r="M140" i="12" s="1"/>
  <c r="I140" i="12"/>
  <c r="K140" i="12"/>
  <c r="K138" i="12" s="1"/>
  <c r="O140" i="12"/>
  <c r="O138" i="12" s="1"/>
  <c r="Q140" i="12"/>
  <c r="V140" i="12"/>
  <c r="V138" i="12" s="1"/>
  <c r="AE142" i="12"/>
  <c r="AF142" i="12"/>
  <c r="I20" i="1"/>
  <c r="I19" i="1"/>
  <c r="I18" i="1"/>
  <c r="I17" i="1"/>
  <c r="I16" i="1"/>
  <c r="I68" i="1"/>
  <c r="J67" i="1" s="1"/>
  <c r="J65" i="1"/>
  <c r="J63" i="1"/>
  <c r="J61" i="1"/>
  <c r="J57" i="1"/>
  <c r="J53" i="1"/>
  <c r="F43" i="1"/>
  <c r="G43" i="1"/>
  <c r="G25" i="1" s="1"/>
  <c r="A25" i="1" s="1"/>
  <c r="A26" i="1" s="1"/>
  <c r="G26" i="1" s="1"/>
  <c r="H42" i="1"/>
  <c r="I42" i="1" s="1"/>
  <c r="H40" i="1"/>
  <c r="I40" i="1" s="1"/>
  <c r="H39" i="1"/>
  <c r="I39" i="1" s="1"/>
  <c r="I43" i="1" s="1"/>
  <c r="J55" i="1" l="1"/>
  <c r="J59" i="1"/>
  <c r="J62" i="1"/>
  <c r="J64" i="1"/>
  <c r="J66" i="1"/>
  <c r="J60" i="1"/>
  <c r="J51" i="1"/>
  <c r="J54" i="1"/>
  <c r="J56" i="1"/>
  <c r="J58" i="1"/>
  <c r="J50" i="1"/>
  <c r="J52" i="1"/>
  <c r="G28" i="1"/>
  <c r="G23" i="1"/>
  <c r="M27" i="13"/>
  <c r="M23" i="13"/>
  <c r="M8" i="13"/>
  <c r="G27" i="13"/>
  <c r="G23" i="13"/>
  <c r="M138" i="12"/>
  <c r="M126" i="12"/>
  <c r="M109" i="12"/>
  <c r="G138" i="12"/>
  <c r="M82" i="12"/>
  <c r="M81" i="12" s="1"/>
  <c r="M71" i="12"/>
  <c r="M70" i="12" s="1"/>
  <c r="M62" i="12"/>
  <c r="M58" i="12" s="1"/>
  <c r="M52" i="12"/>
  <c r="M51" i="12" s="1"/>
  <c r="M50" i="12"/>
  <c r="M49" i="12" s="1"/>
  <c r="M42" i="12"/>
  <c r="M41" i="12" s="1"/>
  <c r="M29" i="12"/>
  <c r="M28" i="12" s="1"/>
  <c r="M11" i="12"/>
  <c r="M8" i="12" s="1"/>
  <c r="J41" i="1" a="1"/>
  <c r="J41" i="1" s="1"/>
  <c r="J42" i="1" a="1"/>
  <c r="J42" i="1" s="1"/>
  <c r="J40" i="1" a="1"/>
  <c r="J40" i="1" s="1"/>
  <c r="J39" i="1" a="1"/>
  <c r="J39" i="1" s="1"/>
  <c r="J43" i="1" s="1"/>
  <c r="H43" i="1"/>
  <c r="I21" i="1"/>
  <c r="J28" i="1"/>
  <c r="J26" i="1"/>
  <c r="G38" i="1"/>
  <c r="F38" i="1"/>
  <c r="J23" i="1"/>
  <c r="J24" i="1"/>
  <c r="J25" i="1"/>
  <c r="J27" i="1"/>
  <c r="E24" i="1"/>
  <c r="E26" i="1"/>
  <c r="J68" i="1" l="1"/>
  <c r="A23" i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138 MartinR</author>
  </authors>
  <commentList>
    <comment ref="S6" authorId="0" shapeId="0" xr:uid="{FDAEF2B8-E0B9-4FDC-A886-27C1D28469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4D2D45-C33A-42A9-8792-EE477D04E5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138 MartinR</author>
  </authors>
  <commentList>
    <comment ref="S6" authorId="0" shapeId="0" xr:uid="{0B95C29E-E7D1-4169-8CEA-9EE089D8E23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1881CB-71B0-4CFF-AE92-BD1F93CF19F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<sst xmlns="http://schemas.openxmlformats.org/spreadsheetml/2006/main" count="949" uniqueCount="373">
  <si>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</si>
  <si>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</si>
  <si>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</si>
  <si>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</si>
  <si>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</si>
  <si>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</si>
  <si>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</si>
  <si>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</si>
  <si>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</si>
  <si>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</si>
  <si>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</si>
  <si>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</si>
  <si>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</si>
  <si>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</si>
  <si>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</si>
  <si>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</si>
  <si>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</si>
  <si>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</si>
  <si>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</si>
  <si>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</si>
  <si>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</si>
  <si>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</si>
  <si>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</si>
  <si>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</si>
  <si>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</si>
  <si>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</si>
  <si>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</si>
  <si>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</si>
  <si>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</si>
  <si>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</si>
  <si>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</si>
  <si>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</si>
  <si>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</si>
  <si>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</si>
  <si>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</si>
  <si>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</si>
  <si>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</si>
  <si>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</si>
  <si>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</si>
  <si>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</si>
  <si>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</si>
  <si>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20190005</t>
  </si>
  <si>
    <t>STŘÍLKY - Víceúčelové hřiště</t>
  </si>
  <si>
    <t>Obec Střílky</t>
  </si>
  <si>
    <t>Koryčanská 47</t>
  </si>
  <si>
    <t>Střílky</t>
  </si>
  <si>
    <t>76804</t>
  </si>
  <si>
    <t xml:space="preserve">00287776  </t>
  </si>
  <si>
    <t>CZ00287776</t>
  </si>
  <si>
    <t>Stavba</t>
  </si>
  <si>
    <t>01</t>
  </si>
  <si>
    <t>Víceúčelové hřiště</t>
  </si>
  <si>
    <t>2019A005</t>
  </si>
  <si>
    <t>2019B005</t>
  </si>
  <si>
    <t>Osvětlení</t>
  </si>
  <si>
    <t>Celkem za stavbu</t>
  </si>
  <si>
    <t>CZK</t>
  </si>
  <si>
    <t>Rekapitulace dílů</t>
  </si>
  <si>
    <t>Typ dílu</t>
  </si>
  <si>
    <t>_1</t>
  </si>
  <si>
    <t>Elektromontáže / materiály</t>
  </si>
  <si>
    <t>_2</t>
  </si>
  <si>
    <t>Rozvaděče</t>
  </si>
  <si>
    <t>_4</t>
  </si>
  <si>
    <t>Zemní práce a výkopy</t>
  </si>
  <si>
    <t>1</t>
  </si>
  <si>
    <t>Zemní práce</t>
  </si>
  <si>
    <t>18</t>
  </si>
  <si>
    <t>Povrchové úpravy terénu</t>
  </si>
  <si>
    <t>27</t>
  </si>
  <si>
    <t>Základy</t>
  </si>
  <si>
    <t>3</t>
  </si>
  <si>
    <t>Svislé a kompletní konstrukce</t>
  </si>
  <si>
    <t>471</t>
  </si>
  <si>
    <t>Umělé povrchy</t>
  </si>
  <si>
    <t>5</t>
  </si>
  <si>
    <t>Komunikace</t>
  </si>
  <si>
    <t>56</t>
  </si>
  <si>
    <t>Podkladní vrstvy komunikací a zpevněných ploch</t>
  </si>
  <si>
    <t>87</t>
  </si>
  <si>
    <t>Potrubí z trub z plastických hmot</t>
  </si>
  <si>
    <t>872</t>
  </si>
  <si>
    <t>Liniové odvodňovací žlaby</t>
  </si>
  <si>
    <t>88</t>
  </si>
  <si>
    <t>Potrubí z drenážek</t>
  </si>
  <si>
    <t>913</t>
  </si>
  <si>
    <t>Vybavení sportovišť</t>
  </si>
  <si>
    <t>914</t>
  </si>
  <si>
    <t>Oplocení</t>
  </si>
  <si>
    <t>99</t>
  </si>
  <si>
    <t>Staveništní přesun hmot</t>
  </si>
  <si>
    <t>HZS</t>
  </si>
  <si>
    <t>Hodinové zúčtovací sazby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</si>
  <si>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</si>
  <si>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</si>
  <si>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</si>
  <si>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</si>
  <si>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</si>
  <si>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</si>
  <si>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</si>
  <si>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</si>
  <si>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</si>
  <si>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</si>
  <si>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</si>
  <si>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</si>
  <si>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</si>
  <si>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</si>
  <si>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</si>
  <si>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</si>
  <si>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</si>
  <si>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</si>
  <si>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</si>
  <si>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</si>
  <si>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</si>
  <si>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</si>
  <si>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</si>
  <si>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</si>
  <si>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</si>
  <si>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</si>
  <si>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</si>
  <si>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</si>
  <si>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</si>
  <si>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122201102R00</t>
  </si>
  <si>
    <t>Odkopávky nezapažené v hor. 3 do 1000 m3</t>
  </si>
  <si>
    <t>m3</t>
  </si>
  <si>
    <t>RTS 20/ I</t>
  </si>
  <si>
    <t>Indiv</t>
  </si>
  <si>
    <t>Práce</t>
  </si>
  <si>
    <t>POL1_1</t>
  </si>
  <si>
    <t>hřiště : (35,0*22,0)*0,3</t>
  </si>
  <si>
    <t>VV</t>
  </si>
  <si>
    <t>131201111R00</t>
  </si>
  <si>
    <t>Hloubení nezapažených jam v hor.3 do 100 m3</t>
  </si>
  <si>
    <t>/výkop jam pro pro patky sloupků sítí/</t>
  </si>
  <si>
    <t>POP</t>
  </si>
  <si>
    <t>základové patky oplocení : (0,4*0,4*0,85)*30</t>
  </si>
  <si>
    <t>základová patka - tenis : (0,6*0,6*0,85)*2</t>
  </si>
  <si>
    <t>základová patka - volejbal : (0,6*0,6*0,90)*4</t>
  </si>
  <si>
    <t>základová patka - streetbal : (0,6*0,6*0,85)*1</t>
  </si>
  <si>
    <t>základové patky - házená : (0,4*0,4*0,8)*8</t>
  </si>
  <si>
    <t>132203302R00</t>
  </si>
  <si>
    <t>Hloubení rýh pro drény, hloubky do 1,1 m, v hor.3</t>
  </si>
  <si>
    <t>m</t>
  </si>
  <si>
    <t>/sběrné větve + svodný drén/</t>
  </si>
  <si>
    <t>sběrný : (34,5*6)</t>
  </si>
  <si>
    <t>svodný : (22,7+1,5)</t>
  </si>
  <si>
    <t>162701105R00</t>
  </si>
  <si>
    <t>Vodorovné přemístění výkopku z hor.1-4 do 10000 m</t>
  </si>
  <si>
    <t>231,0+7,318+(231,2*0,2*0,8)</t>
  </si>
  <si>
    <t>199000002R00</t>
  </si>
  <si>
    <t>Poplatek za skládku horniny 1- 4</t>
  </si>
  <si>
    <t>215901101R00</t>
  </si>
  <si>
    <t>Zhutnění podloží z hornin nesoudržných do 92% PS</t>
  </si>
  <si>
    <t>m2</t>
  </si>
  <si>
    <t>/obnažené plochy hřiště po odkopávce/</t>
  </si>
  <si>
    <t>hřiště : (35,0*22,0)</t>
  </si>
  <si>
    <t>162206113R00</t>
  </si>
  <si>
    <t>Vodorovné přemístění zemin pro zúrodnění do 100 m</t>
  </si>
  <si>
    <t>přemístění výkopku pro ter.úpravy : 81,0*1,0*0,3</t>
  </si>
  <si>
    <t>180402112R00</t>
  </si>
  <si>
    <t>Založení trávníku parkového výsevem svah do 1:2</t>
  </si>
  <si>
    <t>pás š.1,0m po obvodu hřiště : (79,0+2,0)*1,0</t>
  </si>
  <si>
    <t>181301104R00</t>
  </si>
  <si>
    <t>Rozprostření ornice, rovina, tl. 20-25 cm,do 500m2</t>
  </si>
  <si>
    <t>/rozprostření zeminy pro výsev trávníku/</t>
  </si>
  <si>
    <t>81,0*1,0</t>
  </si>
  <si>
    <t>103-64199.NC</t>
  </si>
  <si>
    <t>Zemina pro ter.úpravy</t>
  </si>
  <si>
    <t>Vlastní</t>
  </si>
  <si>
    <t>R-položka</t>
  </si>
  <si>
    <t>POL12_0</t>
  </si>
  <si>
    <t>dovoz zeminy pro ter.úpravy : 81,0*1,0*0,3</t>
  </si>
  <si>
    <t>1030T</t>
  </si>
  <si>
    <t>Směs travní technická</t>
  </si>
  <si>
    <t>kg</t>
  </si>
  <si>
    <t>Specifikace</t>
  </si>
  <si>
    <t>POL3_1</t>
  </si>
  <si>
    <t>/dodávka osiva - oborový typ RSM 3.11/</t>
  </si>
  <si>
    <t>(81,0*35)/1000</t>
  </si>
  <si>
    <t>275311116R00</t>
  </si>
  <si>
    <t>Beton základ. patek prostý z cem. portlad. B 20</t>
  </si>
  <si>
    <t>/základové patky sloupků sítí/</t>
  </si>
  <si>
    <t>základové patky oplocení : (0,4*0,4*0,8)*30</t>
  </si>
  <si>
    <t>základové patky - volejbal : (0,6*0,6*0,85)*4</t>
  </si>
  <si>
    <t>základové patky - tenis : (0,6*0,6*0,8)*2</t>
  </si>
  <si>
    <t>základové patky - streetbal : (0,6*0,6*0,85)*1</t>
  </si>
  <si>
    <t>355111251.NC</t>
  </si>
  <si>
    <t>Úprava stávající opěrné stěny v. 1,5m</t>
  </si>
  <si>
    <t>POL1_</t>
  </si>
  <si>
    <t>589315353U00</t>
  </si>
  <si>
    <t>Lajny š. 50 mm - pro umělý trávník</t>
  </si>
  <si>
    <t>/kompletní dodávka a položení umělého polyuretanového povrchu,včetně a lajnování/</t>
  </si>
  <si>
    <t>plocha hřiště : 435</t>
  </si>
  <si>
    <t>47199-1004.NC</t>
  </si>
  <si>
    <t>Umělý trávník v. 20mm /ZELENÁ/</t>
  </si>
  <si>
    <t>POL12_1</t>
  </si>
  <si>
    <t>/kompletní dodávka a položení umělého travnatého povrchu/</t>
  </si>
  <si>
    <t>plocha hřiště : (770,0)</t>
  </si>
  <si>
    <t>326800T10</t>
  </si>
  <si>
    <t>Osazení záhon.obrubníků do lože z B 12,5 s opěrou</t>
  </si>
  <si>
    <t>/osazení beton.obrubníku na třech stranách hřiště/</t>
  </si>
  <si>
    <t>(22,0*2+35,0)</t>
  </si>
  <si>
    <t>326803T10</t>
  </si>
  <si>
    <t>Lože pod obrubníky nebo obruby dlažeb z B 12,5</t>
  </si>
  <si>
    <t>/lože z betonu pro osazení těles odvod.žlabů/</t>
  </si>
  <si>
    <t>(79,0*0,20*0,25)</t>
  </si>
  <si>
    <t>591100020RAA</t>
  </si>
  <si>
    <t>Chodník z dlažby zámkové, podklad štěrkodrť dlažba přírodní tloušťka 6 cm</t>
  </si>
  <si>
    <t>Agregovaná položka</t>
  </si>
  <si>
    <t>POL2_</t>
  </si>
  <si>
    <t>zpevněná plocha kolem oválu (výměra z CAD aplikace) : (150)</t>
  </si>
  <si>
    <t>59217310R</t>
  </si>
  <si>
    <t>Obrubník záhonový   500x50x250</t>
  </si>
  <si>
    <t>kus</t>
  </si>
  <si>
    <t>SPCM</t>
  </si>
  <si>
    <t>/dodávka obrubníků/</t>
  </si>
  <si>
    <t>(79,0*2)*1,01</t>
  </si>
  <si>
    <t>564752113R00</t>
  </si>
  <si>
    <t>Podklad z kam.drceného 32-63 s výplň.kamen. 17 cm</t>
  </si>
  <si>
    <t>564801109T01</t>
  </si>
  <si>
    <t>Podklad ze štěrkodrti po zhutnění tloušťky 1 cm frakce 0-4 mm</t>
  </si>
  <si>
    <t>/horní vyrovnávací-zakalovací vrstva z kamenného prachu fr.0-4mm pod oválem a sektory/</t>
  </si>
  <si>
    <t>564801110T02</t>
  </si>
  <si>
    <t>Podklad ze štěrkodrti po zhutnění tloušťky 3 cm frakce 4-8 mm</t>
  </si>
  <si>
    <t>564801112V02</t>
  </si>
  <si>
    <t>Podklad ze štěrkodrti po zhutnění tloušťky 4 cm frakce 8/16</t>
  </si>
  <si>
    <t>plocha hřiště : (35,0*22,0)</t>
  </si>
  <si>
    <t>podsyp obrub : (35,0*0,3*0,2+22,0*0,3*0,2)</t>
  </si>
  <si>
    <t>564801112V03</t>
  </si>
  <si>
    <t>Podklad ze štěrkodrti po zhutnění tloušťky 4 cm frakce 16/32</t>
  </si>
  <si>
    <t>175101101R00</t>
  </si>
  <si>
    <t>Obsyp potrubí bez prohození sypaniny</t>
  </si>
  <si>
    <t>24,2*0,3*0,8</t>
  </si>
  <si>
    <t>451572111R00</t>
  </si>
  <si>
    <t>Lože pod potrubí z kameniva těženého 0 - 4 mm</t>
  </si>
  <si>
    <t>svodný dren : 24,2*0,3*0,3</t>
  </si>
  <si>
    <t>871251121R00</t>
  </si>
  <si>
    <t>Montáž trubek polyetylenových ve výkopu d 110 mm</t>
  </si>
  <si>
    <t>POL1_0</t>
  </si>
  <si>
    <t>100 PVC žlaby : (45,5*2)+(56,0*2)+25,0</t>
  </si>
  <si>
    <t>871351111R00</t>
  </si>
  <si>
    <t>Montáž trubek z tvrdého PVC ve výkopu d 200 mm</t>
  </si>
  <si>
    <t>(24,2)</t>
  </si>
  <si>
    <t>326810T10</t>
  </si>
  <si>
    <t>Zřízení výplně rýhy, potr. DN 200, do 55 cm</t>
  </si>
  <si>
    <t>/zásyp rýh vytěženou zeminou/</t>
  </si>
  <si>
    <t>28611010R</t>
  </si>
  <si>
    <t>Trubka PVC kanaliz.s kroužky d 110x3,2x5000 mm</t>
  </si>
  <si>
    <t>(228,0/5,0)*1,09</t>
  </si>
  <si>
    <t>28611121R</t>
  </si>
  <si>
    <t>Trubka PVC kanalizační hrdlovaná d 200x4,9x5000 mm</t>
  </si>
  <si>
    <t>(24,2/5)*1,09</t>
  </si>
  <si>
    <t>597101111RT1</t>
  </si>
  <si>
    <t>Montáž odvodňovacího žlabu - polymerbeton zatížení A 15 kN</t>
  </si>
  <si>
    <t>/osazení těles odvodňovacích žlabů na podélné straně hřiště/</t>
  </si>
  <si>
    <t>35,0</t>
  </si>
  <si>
    <t>((35,0)*0,20*0,25)</t>
  </si>
  <si>
    <t>87299-9001.NC</t>
  </si>
  <si>
    <t>Liniový odvodňovací žlab DN 100 dl. 100cm</t>
  </si>
  <si>
    <t>/dodávka komplet.těles odvod.žlabů-včetně mřížky a aretace/</t>
  </si>
  <si>
    <t>(35,0)*1,01</t>
  </si>
  <si>
    <t>-(0,5)*2</t>
  </si>
  <si>
    <t>87299-9003.NC</t>
  </si>
  <si>
    <t>Vpusť k odvod.žlabu dl. 50cm, DN 100</t>
  </si>
  <si>
    <t>/dodávka komplet.těles odvod.žlabů-včetně mřížky, aretace a koše/</t>
  </si>
  <si>
    <t>214500211R00</t>
  </si>
  <si>
    <t>Zřízení výplně rýhy, potr. DN 200, štěrk do 55 cm</t>
  </si>
  <si>
    <t>zběrný dren : 34,5*6</t>
  </si>
  <si>
    <t>451573111R00</t>
  </si>
  <si>
    <t>Lože pod potrubí ze štěrkopísku do 63 mm</t>
  </si>
  <si>
    <t>(207,0)*0,1*0,3</t>
  </si>
  <si>
    <t>871218111R00</t>
  </si>
  <si>
    <t>Kladení dren. potrubí do rýhy, tvr. PVC, do 90 mm</t>
  </si>
  <si>
    <t>/montáž sběrných drénů/</t>
  </si>
  <si>
    <t>326864T10</t>
  </si>
  <si>
    <t>Osazení plastové šachty</t>
  </si>
  <si>
    <t>28611222.AR</t>
  </si>
  <si>
    <t>Trubka PVC drenážní flexibilní d 80 mm</t>
  </si>
  <si>
    <t>/dodávka trub pro sběrnou drenáž/</t>
  </si>
  <si>
    <t>(207,0)*1,02</t>
  </si>
  <si>
    <t>28697004.BR</t>
  </si>
  <si>
    <t>Šachta DN400</t>
  </si>
  <si>
    <t>RTS 16/ I</t>
  </si>
  <si>
    <t>/dodávka a osazení PVC dren.šachty DN400mm/</t>
  </si>
  <si>
    <t>583415024R</t>
  </si>
  <si>
    <t>Kamenivo drcené frakce  8/16  B Moravskosl. kraj</t>
  </si>
  <si>
    <t>T</t>
  </si>
  <si>
    <t>(207,0*0,3*0,8)*1,9</t>
  </si>
  <si>
    <t>899000008.NC</t>
  </si>
  <si>
    <t>Napojení do vsakovací jímky vč. realizace vsakovací jímky</t>
  </si>
  <si>
    <t>kpl</t>
  </si>
  <si>
    <t>/provedení nové vsakovací jímky/</t>
  </si>
  <si>
    <t>520002</t>
  </si>
  <si>
    <t>Kompletní sada na tenis</t>
  </si>
  <si>
    <t>520003</t>
  </si>
  <si>
    <t>Kompletní sada na streetball</t>
  </si>
  <si>
    <t>520004</t>
  </si>
  <si>
    <t>Kompletní sada na volejbal</t>
  </si>
  <si>
    <t>91301-1005.NC</t>
  </si>
  <si>
    <t>Branka na házenou, lak.+pozink. vč.bílé sítě /malá kopaná/</t>
  </si>
  <si>
    <t>596811111RT3</t>
  </si>
  <si>
    <t>Přídlažba z beton. dlaždic kolem obrubníků vč. podkladu ze štěrkodrti</t>
  </si>
  <si>
    <t>RTS 17/ II</t>
  </si>
  <si>
    <t>(35,0+22,0*2)</t>
  </si>
  <si>
    <t>91401-1015.NC</t>
  </si>
  <si>
    <t>Panelové oplocení s Mantinelem v. 3m</t>
  </si>
  <si>
    <t>(35,0+22,0)*2</t>
  </si>
  <si>
    <t>998222012R00</t>
  </si>
  <si>
    <t>Přesun hmot, zpevněné plochy, kryt z kameniva</t>
  </si>
  <si>
    <t>t</t>
  </si>
  <si>
    <t>Přesun hmot</t>
  </si>
  <si>
    <t>POL7_</t>
  </si>
  <si>
    <t>1008T</t>
  </si>
  <si>
    <t>Zabezpečení staveniště</t>
  </si>
  <si>
    <t>soubor</t>
  </si>
  <si>
    <t>VRN</t>
  </si>
  <si>
    <t>POL99_8</t>
  </si>
  <si>
    <t>VRN8</t>
  </si>
  <si>
    <t>NUS-náklady spojené s umístěním stavby</t>
  </si>
  <si>
    <t>Soubor</t>
  </si>
  <si>
    <t>SUM</t>
  </si>
  <si>
    <t>Poznámky uchazeče k zadání</t>
  </si>
  <si>
    <t>POPUZIV</t>
  </si>
  <si>
    <t>END</t>
  </si>
  <si>
    <t>Pol__2</t>
  </si>
  <si>
    <t>Kabel H07Rn-F 3G2,5mm2 uvnitř stožáru 750 V, volně uložený ve stožárech</t>
  </si>
  <si>
    <t>POL3_0</t>
  </si>
  <si>
    <t>Pol__3</t>
  </si>
  <si>
    <t>Kabel CYKY 4Cx10mm2 - napájecí kabel</t>
  </si>
  <si>
    <t>Pol__4</t>
  </si>
  <si>
    <t>trubka instalační oheb. Kopex r=50mm</t>
  </si>
  <si>
    <t>Pol__5</t>
  </si>
  <si>
    <t>Pásek FeZn 30/4</t>
  </si>
  <si>
    <t>Pol__6</t>
  </si>
  <si>
    <t>Ukon.kabelu do 4x10 mm2</t>
  </si>
  <si>
    <t>ks</t>
  </si>
  <si>
    <t>Pol__7</t>
  </si>
  <si>
    <t>LED světlomet WS200 1550W</t>
  </si>
  <si>
    <t>Pol__8</t>
  </si>
  <si>
    <t>Stožár sklápěcí T127RLH 12m, žár.zink</t>
  </si>
  <si>
    <t>Pol__9</t>
  </si>
  <si>
    <t>Výložník FL4/1 pro 1 světlomet</t>
  </si>
  <si>
    <t>Pol__10</t>
  </si>
  <si>
    <t>Zásuvková a jistící skříňka do stožáru</t>
  </si>
  <si>
    <t>1000T</t>
  </si>
  <si>
    <t>Podíl přidružených výkonů a navázan. mat.</t>
  </si>
  <si>
    <t>OPN</t>
  </si>
  <si>
    <t>POL13_0</t>
  </si>
  <si>
    <t>Pol__12</t>
  </si>
  <si>
    <t>přesun, obecná réžie, doprava dodávek</t>
  </si>
  <si>
    <t>Pol__13</t>
  </si>
  <si>
    <t>Přirážka na podružný materiál</t>
  </si>
  <si>
    <t>Pol__14</t>
  </si>
  <si>
    <t>Skříň RO plastová, spínání, jištění</t>
  </si>
  <si>
    <t>Pol__15</t>
  </si>
  <si>
    <t>mechanizace na vyložení (UNC s vidlemi)</t>
  </si>
  <si>
    <t>hod</t>
  </si>
  <si>
    <t>Pol__16</t>
  </si>
  <si>
    <t>Revize elektro</t>
  </si>
  <si>
    <t>Pol__17</t>
  </si>
  <si>
    <t>Spolupráce s revizním technikem</t>
  </si>
  <si>
    <t>Pol__18</t>
  </si>
  <si>
    <t>Jáma pro stož.VO do 2 m3tř. zem. 3, strojně</t>
  </si>
  <si>
    <t>Pol__19</t>
  </si>
  <si>
    <t>betonový základ 1x1x1,5m</t>
  </si>
  <si>
    <t>Pol__20</t>
  </si>
  <si>
    <t>Kabelová rýha 30x80 cm; tř. zem. 3</t>
  </si>
  <si>
    <t>Pol__21</t>
  </si>
  <si>
    <t>Výstr. folie šířky 33 cm</t>
  </si>
  <si>
    <t>Pol__22</t>
  </si>
  <si>
    <t>Zához rýhy 30x70 cm; tř. zem. 3</t>
  </si>
  <si>
    <t>Pol__23</t>
  </si>
  <si>
    <t>provizorní úprava rýhy zeminou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</si>
</sst>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X43" sqref="X4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07" t="s">
        <v>24</v>
      </c>
      <c r="C2" s="108"/>
      <c r="D2" s="109" t="s">
        <v>41</v>
      </c>
      <c r="E2" s="110" t="s">
        <v>42</v>
      </c>
      <c r="F2" s="111"/>
      <c r="G2" s="111"/>
      <c r="H2" s="111"/>
      <c r="I2" s="111"/>
      <c r="J2" s="112"/>
      <c r="O2" s="1"/>
    </row>
    <row r="3" spans="1:15" ht="27" hidden="1" customHeight="1" x14ac:dyDescent="0.2">
      <c r="A3" s="2"/>
      <c r="B3" s="113"/>
      <c r="C3" s="108"/>
      <c r="D3" s="114"/>
      <c r="E3" s="115"/>
      <c r="F3" s="116"/>
      <c r="G3" s="116"/>
      <c r="H3" s="116"/>
      <c r="I3" s="116"/>
      <c r="J3" s="117"/>
    </row>
    <row r="4" spans="1:15" ht="23.25" customHeight="1" x14ac:dyDescent="0.2">
      <c r="A4" s="2"/>
      <c r="B4" s="118"/>
      <c r="C4" s="119"/>
      <c r="D4" s="120"/>
      <c r="E4" s="121"/>
      <c r="F4" s="121"/>
      <c r="G4" s="121"/>
      <c r="H4" s="121"/>
      <c r="I4" s="121"/>
      <c r="J4" s="122"/>
    </row>
    <row r="5" spans="1:15" ht="24" customHeight="1" x14ac:dyDescent="0.2">
      <c r="A5" s="2"/>
      <c r="B5" s="31" t="s">
        <v>23</v>
      </c>
      <c r="D5" s="123" t="s">
        <v>43</v>
      </c>
      <c r="E5" s="90"/>
      <c r="F5" s="90"/>
      <c r="G5" s="90"/>
      <c r="H5" s="18" t="s">
        <v>40</v>
      </c>
      <c r="I5" s="127" t="s">
        <v>47</v>
      </c>
      <c r="J5" s="8"/>
    </row>
    <row r="6" spans="1:15" ht="15.75" customHeight="1" x14ac:dyDescent="0.2">
      <c r="A6" s="2"/>
      <c r="B6" s="28"/>
      <c r="C6" s="55"/>
      <c r="D6" s="124" t="s">
        <v>44</v>
      </c>
      <c r="E6" s="91"/>
      <c r="F6" s="91"/>
      <c r="G6" s="91"/>
      <c r="H6" s="18" t="s">
        <v>36</v>
      </c>
      <c r="I6" s="127" t="s">
        <v>48</v>
      </c>
      <c r="J6" s="8"/>
    </row>
    <row r="7" spans="1:15" ht="15.75" customHeight="1" x14ac:dyDescent="0.2">
      <c r="A7" s="2"/>
      <c r="B7" s="29"/>
      <c r="C7" s="56"/>
      <c r="D7" s="126" t="s">
        <v>46</v>
      </c>
      <c r="E7" s="125" t="s">
        <v>45</v>
      </c>
      <c r="F7" s="92"/>
      <c r="G7" s="9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5"/>
      <c r="F15" s="85"/>
      <c r="G15" s="86"/>
      <c r="H15" s="86"/>
      <c r="I15" s="86" t="s">
        <v>31</v>
      </c>
      <c r="J15" s="87"/>
    </row>
    <row r="16" spans="1:15" ht="23.25" customHeight="1" x14ac:dyDescent="0.2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SUMIF(F50:F67,A16,I50:I67)+SUMIF(F50:F67,"PSU",I50:I67)</f>
        <v>0</v>
      </c>
      <c r="J16" s="84"/>
    </row>
    <row r="17" spans="1:10" ht="23.25" customHeight="1" x14ac:dyDescent="0.2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SUMIF(F50:F67,A17,I50:I67)</f>
        <v>0</v>
      </c>
      <c r="J17" s="84"/>
    </row>
    <row r="18" spans="1:10" ht="23.25" customHeight="1" x14ac:dyDescent="0.2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SUMIF(F50:F67,A18,I50:I67)</f>
        <v>0</v>
      </c>
      <c r="J18" s="84"/>
    </row>
    <row r="19" spans="1:10" ht="23.25" customHeight="1" x14ac:dyDescent="0.2">
      <c r="A19" s="195" t="s">
        <v>93</v>
      </c>
      <c r="B19" s="38" t="s">
        <v>29</v>
      </c>
      <c r="C19" s="62"/>
      <c r="D19" s="63"/>
      <c r="E19" s="82"/>
      <c r="F19" s="83"/>
      <c r="G19" s="82"/>
      <c r="H19" s="83"/>
      <c r="I19" s="82">
        <f>SUMIF(F50:F67,A19,I50:I67)</f>
        <v>0</v>
      </c>
      <c r="J19" s="84"/>
    </row>
    <row r="20" spans="1:10" ht="23.25" customHeight="1" x14ac:dyDescent="0.2">
      <c r="A20" s="195" t="s">
        <v>94</v>
      </c>
      <c r="B20" s="38" t="s">
        <v>30</v>
      </c>
      <c r="C20" s="62"/>
      <c r="D20" s="63"/>
      <c r="E20" s="82"/>
      <c r="F20" s="83"/>
      <c r="G20" s="82"/>
      <c r="H20" s="83"/>
      <c r="I20" s="82">
        <f>SUMIF(F50:F67,A20,I50:I67)</f>
        <v>0</v>
      </c>
      <c r="J20" s="84"/>
    </row>
    <row r="21" spans="1:10" ht="23.25" customHeight="1" x14ac:dyDescent="0.2">
      <c r="A21" s="2"/>
      <c r="B21" s="48" t="s">
        <v>31</v>
      </c>
      <c r="C21" s="64"/>
      <c r="D21" s="65"/>
      <c r="E21" s="88"/>
      <c r="F21" s="89"/>
      <c r="G21" s="88"/>
      <c r="H21" s="89"/>
      <c r="I21" s="88">
        <f>SUM(I16:J20)</f>
        <v>0</v>
      </c>
      <c r="J21" s="9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4">
        <f>IF(A24&gt;50, ROUNDUP(A23, 0), ROUNDDOWN(A23, 0))</f>
        <v>0</v>
      </c>
      <c r="H24" s="95"/>
      <c r="I24" s="9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49</v>
      </c>
      <c r="C39" s="147"/>
      <c r="D39" s="147"/>
      <c r="E39" s="147"/>
      <c r="F39" s="148">
        <f>'01 2019A005 Pol'!AE142+'01 2019B005 Pol'!AE35</f>
        <v>0</v>
      </c>
      <c r="G39" s="149">
        <f>'01 2019A005 Pol'!AF142+'01 2019B005 Pol'!AF35</f>
        <v>0</v>
      </c>
      <c r="H39" s="150">
        <f>(F39*SazbaDPH1/100)+(G39*SazbaDPH2/100)</f>
        <v>0</v>
      </c>
      <c r="I39" s="150">
        <f>F39+G39+H39</f>
        <v>0</v>
      </c>
      <c r="J39" s="151" t="str" cm="1">
        <f t="array" ref="J39">IF(CenaCelkemVypocet=0,"",I39/CenaCelkemVypocet*100)</f>
        <v/>
      </c>
    </row>
    <row r="40" spans="1:10" ht="25.5" customHeight="1" x14ac:dyDescent="0.2">
      <c r="A40" s="136">
        <v>2</v>
      </c>
      <c r="B40" s="152" t="s">
        <v>50</v>
      </c>
      <c r="C40" s="153" t="s">
        <v>51</v>
      </c>
      <c r="D40" s="153"/>
      <c r="E40" s="153"/>
      <c r="F40" s="154">
        <f>'01 2019A005 Pol'!AE142+'01 2019B005 Pol'!AE35</f>
        <v>0</v>
      </c>
      <c r="G40" s="155">
        <f>'01 2019A005 Pol'!AF142+'01 2019B005 Pol'!AF35</f>
        <v>0</v>
      </c>
      <c r="H40" s="155">
        <f>(F40*SazbaDPH1/100)+(G40*SazbaDPH2/100)</f>
        <v>0</v>
      </c>
      <c r="I40" s="155">
        <f>F40+G40+H40</f>
        <v>0</v>
      </c>
      <c r="J40" s="156" t="str" cm="1">
        <f t="array" ref="J40">IF(CenaCelkemVypocet=0,"",I40/CenaCelkemVypocet*100)</f>
        <v/>
      </c>
    </row>
    <row r="41" spans="1:10" ht="25.5" customHeight="1" x14ac:dyDescent="0.2">
      <c r="A41" s="136">
        <v>3</v>
      </c>
      <c r="B41" s="157" t="s">
        <v>52</v>
      </c>
      <c r="C41" s="147" t="s">
        <v>51</v>
      </c>
      <c r="D41" s="147"/>
      <c r="E41" s="147"/>
      <c r="F41" s="158">
        <f>'01 2019A005 Pol'!AE142</f>
        <v>0</v>
      </c>
      <c r="G41" s="150">
        <f>'01 2019A005 Pol'!AF142</f>
        <v>0</v>
      </c>
      <c r="H41" s="150">
        <f>(F41*SazbaDPH1/100)+(G41*SazbaDPH2/100)</f>
        <v>0</v>
      </c>
      <c r="I41" s="150">
        <f>F41+G41+H41</f>
        <v>0</v>
      </c>
      <c r="J41" s="151" t="str" cm="1">
        <f t="array" ref="J41">IF(CenaCelkemVypocet=0,"",I41/CenaCelkemVypocet*100)</f>
        <v/>
      </c>
    </row>
    <row r="42" spans="1:10" ht="25.5" customHeight="1" x14ac:dyDescent="0.2">
      <c r="A42" s="136">
        <v>3</v>
      </c>
      <c r="B42" s="157" t="s">
        <v>53</v>
      </c>
      <c r="C42" s="147" t="s">
        <v>54</v>
      </c>
      <c r="D42" s="147"/>
      <c r="E42" s="147"/>
      <c r="F42" s="158">
        <f>'01 2019B005 Pol'!AE35</f>
        <v>0</v>
      </c>
      <c r="G42" s="150">
        <f>'01 2019B005 Pol'!AF35</f>
        <v>0</v>
      </c>
      <c r="H42" s="150">
        <f>(F42*SazbaDPH1/100)+(G42*SazbaDPH2/100)</f>
        <v>0</v>
      </c>
      <c r="I42" s="150">
        <f>F42+G42+H42</f>
        <v>0</v>
      </c>
      <c r="J42" s="151" t="str" cm="1">
        <f t="array" ref="J42">IF(CenaCelkemVypocet=0,"",I42/CenaCelkemVypocet*100)</f>
        <v/>
      </c>
    </row>
    <row r="43" spans="1:10" ht="25.5" customHeight="1" x14ac:dyDescent="0.2">
      <c r="A43" s="136"/>
      <c r="B43" s="159" t="s">
        <v>55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7" spans="1:10" ht="15.75" x14ac:dyDescent="0.25">
      <c r="B47" s="175" t="s">
        <v>57</v>
      </c>
    </row>
    <row r="49" spans="1:10" ht="25.5" customHeight="1" x14ac:dyDescent="0.2">
      <c r="A49" s="177"/>
      <c r="B49" s="180" t="s">
        <v>18</v>
      </c>
      <c r="C49" s="180" t="s">
        <v>6</v>
      </c>
      <c r="D49" s="181"/>
      <c r="E49" s="181"/>
      <c r="F49" s="182" t="s">
        <v>58</v>
      </c>
      <c r="G49" s="182"/>
      <c r="H49" s="182"/>
      <c r="I49" s="182" t="s">
        <v>31</v>
      </c>
      <c r="J49" s="182" t="s">
        <v>0</v>
      </c>
    </row>
    <row r="50" spans="1:10" ht="36.75" customHeight="1" x14ac:dyDescent="0.2">
      <c r="A50" s="178"/>
      <c r="B50" s="183" t="s">
        <v>59</v>
      </c>
      <c r="C50" s="184" t="s">
        <v>60</v>
      </c>
      <c r="D50" s="185"/>
      <c r="E50" s="185"/>
      <c r="F50" s="191" t="s">
        <v>26</v>
      </c>
      <c r="G50" s="192"/>
      <c r="H50" s="192"/>
      <c r="I50" s="192">
        <f>'01 2019B005 Pol'!G8</f>
        <v>0</v>
      </c>
      <c r="J50" s="189" t="str">
        <f>IF(I68=0,"",I50/I68*100)</f>
        <v/>
      </c>
    </row>
    <row r="51" spans="1:10" ht="36.75" customHeight="1" x14ac:dyDescent="0.2">
      <c r="A51" s="178"/>
      <c r="B51" s="183" t="s">
        <v>61</v>
      </c>
      <c r="C51" s="184" t="s">
        <v>62</v>
      </c>
      <c r="D51" s="185"/>
      <c r="E51" s="185"/>
      <c r="F51" s="191" t="s">
        <v>26</v>
      </c>
      <c r="G51" s="192"/>
      <c r="H51" s="192"/>
      <c r="I51" s="192">
        <f>'01 2019B005 Pol'!G21</f>
        <v>0</v>
      </c>
      <c r="J51" s="189" t="str">
        <f>IF(I68=0,"",I51/I68*100)</f>
        <v/>
      </c>
    </row>
    <row r="52" spans="1:10" ht="36.75" customHeight="1" x14ac:dyDescent="0.2">
      <c r="A52" s="178"/>
      <c r="B52" s="183" t="s">
        <v>63</v>
      </c>
      <c r="C52" s="184" t="s">
        <v>64</v>
      </c>
      <c r="D52" s="185"/>
      <c r="E52" s="185"/>
      <c r="F52" s="191" t="s">
        <v>26</v>
      </c>
      <c r="G52" s="192"/>
      <c r="H52" s="192"/>
      <c r="I52" s="192">
        <f>'01 2019B005 Pol'!G27</f>
        <v>0</v>
      </c>
      <c r="J52" s="189" t="str">
        <f>IF(I68=0,"",I52/I68*100)</f>
        <v/>
      </c>
    </row>
    <row r="53" spans="1:10" ht="36.75" customHeight="1" x14ac:dyDescent="0.2">
      <c r="A53" s="178"/>
      <c r="B53" s="183" t="s">
        <v>65</v>
      </c>
      <c r="C53" s="184" t="s">
        <v>66</v>
      </c>
      <c r="D53" s="185"/>
      <c r="E53" s="185"/>
      <c r="F53" s="191" t="s">
        <v>26</v>
      </c>
      <c r="G53" s="192"/>
      <c r="H53" s="192"/>
      <c r="I53" s="192">
        <f>'01 2019A005 Pol'!G8</f>
        <v>0</v>
      </c>
      <c r="J53" s="189" t="str">
        <f>IF(I68=0,"",I53/I68*100)</f>
        <v/>
      </c>
    </row>
    <row r="54" spans="1:10" ht="36.75" customHeight="1" x14ac:dyDescent="0.2">
      <c r="A54" s="178"/>
      <c r="B54" s="183" t="s">
        <v>67</v>
      </c>
      <c r="C54" s="184" t="s">
        <v>68</v>
      </c>
      <c r="D54" s="185"/>
      <c r="E54" s="185"/>
      <c r="F54" s="191" t="s">
        <v>26</v>
      </c>
      <c r="G54" s="192"/>
      <c r="H54" s="192"/>
      <c r="I54" s="192">
        <f>'01 2019A005 Pol'!G28</f>
        <v>0</v>
      </c>
      <c r="J54" s="189" t="str">
        <f>IF(I68=0,"",I54/I68*100)</f>
        <v/>
      </c>
    </row>
    <row r="55" spans="1:10" ht="36.75" customHeight="1" x14ac:dyDescent="0.2">
      <c r="A55" s="178"/>
      <c r="B55" s="183" t="s">
        <v>69</v>
      </c>
      <c r="C55" s="184" t="s">
        <v>70</v>
      </c>
      <c r="D55" s="185"/>
      <c r="E55" s="185"/>
      <c r="F55" s="191" t="s">
        <v>26</v>
      </c>
      <c r="G55" s="192"/>
      <c r="H55" s="192"/>
      <c r="I55" s="192">
        <f>'01 2019A005 Pol'!G41</f>
        <v>0</v>
      </c>
      <c r="J55" s="189" t="str">
        <f>IF(I68=0,"",I55/I68*100)</f>
        <v/>
      </c>
    </row>
    <row r="56" spans="1:10" ht="36.75" customHeight="1" x14ac:dyDescent="0.2">
      <c r="A56" s="178"/>
      <c r="B56" s="183" t="s">
        <v>71</v>
      </c>
      <c r="C56" s="184" t="s">
        <v>72</v>
      </c>
      <c r="D56" s="185"/>
      <c r="E56" s="185"/>
      <c r="F56" s="191" t="s">
        <v>26</v>
      </c>
      <c r="G56" s="192"/>
      <c r="H56" s="192"/>
      <c r="I56" s="192">
        <f>'01 2019A005 Pol'!G49</f>
        <v>0</v>
      </c>
      <c r="J56" s="189" t="str">
        <f>IF(I68=0,"",I56/I68*100)</f>
        <v/>
      </c>
    </row>
    <row r="57" spans="1:10" ht="36.75" customHeight="1" x14ac:dyDescent="0.2">
      <c r="A57" s="178"/>
      <c r="B57" s="183" t="s">
        <v>73</v>
      </c>
      <c r="C57" s="184" t="s">
        <v>74</v>
      </c>
      <c r="D57" s="185"/>
      <c r="E57" s="185"/>
      <c r="F57" s="191" t="s">
        <v>26</v>
      </c>
      <c r="G57" s="192"/>
      <c r="H57" s="192"/>
      <c r="I57" s="192">
        <f>'01 2019A005 Pol'!G51</f>
        <v>0</v>
      </c>
      <c r="J57" s="189" t="str">
        <f>IF(I68=0,"",I57/I68*100)</f>
        <v/>
      </c>
    </row>
    <row r="58" spans="1:10" ht="36.75" customHeight="1" x14ac:dyDescent="0.2">
      <c r="A58" s="178"/>
      <c r="B58" s="183" t="s">
        <v>75</v>
      </c>
      <c r="C58" s="184" t="s">
        <v>76</v>
      </c>
      <c r="D58" s="185"/>
      <c r="E58" s="185"/>
      <c r="F58" s="191" t="s">
        <v>26</v>
      </c>
      <c r="G58" s="192"/>
      <c r="H58" s="192"/>
      <c r="I58" s="192">
        <f>'01 2019A005 Pol'!G58</f>
        <v>0</v>
      </c>
      <c r="J58" s="189" t="str">
        <f>IF(I68=0,"",I58/I68*100)</f>
        <v/>
      </c>
    </row>
    <row r="59" spans="1:10" ht="36.75" customHeight="1" x14ac:dyDescent="0.2">
      <c r="A59" s="178"/>
      <c r="B59" s="183" t="s">
        <v>77</v>
      </c>
      <c r="C59" s="184" t="s">
        <v>78</v>
      </c>
      <c r="D59" s="185"/>
      <c r="E59" s="185"/>
      <c r="F59" s="191" t="s">
        <v>26</v>
      </c>
      <c r="G59" s="192"/>
      <c r="H59" s="192"/>
      <c r="I59" s="192">
        <f>'01 2019A005 Pol'!G70</f>
        <v>0</v>
      </c>
      <c r="J59" s="189" t="str">
        <f>IF(I68=0,"",I59/I68*100)</f>
        <v/>
      </c>
    </row>
    <row r="60" spans="1:10" ht="36.75" customHeight="1" x14ac:dyDescent="0.2">
      <c r="A60" s="178"/>
      <c r="B60" s="183" t="s">
        <v>79</v>
      </c>
      <c r="C60" s="184" t="s">
        <v>80</v>
      </c>
      <c r="D60" s="185"/>
      <c r="E60" s="185"/>
      <c r="F60" s="191" t="s">
        <v>26</v>
      </c>
      <c r="G60" s="192"/>
      <c r="H60" s="192"/>
      <c r="I60" s="192">
        <f>'01 2019A005 Pol'!G81</f>
        <v>0</v>
      </c>
      <c r="J60" s="189" t="str">
        <f>IF(I68=0,"",I60/I68*100)</f>
        <v/>
      </c>
    </row>
    <row r="61" spans="1:10" ht="36.75" customHeight="1" x14ac:dyDescent="0.2">
      <c r="A61" s="178"/>
      <c r="B61" s="183" t="s">
        <v>81</v>
      </c>
      <c r="C61" s="184" t="s">
        <v>82</v>
      </c>
      <c r="D61" s="185"/>
      <c r="E61" s="185"/>
      <c r="F61" s="191" t="s">
        <v>26</v>
      </c>
      <c r="G61" s="192"/>
      <c r="H61" s="192"/>
      <c r="I61" s="192">
        <f>'01 2019A005 Pol'!G96</f>
        <v>0</v>
      </c>
      <c r="J61" s="189" t="str">
        <f>IF(I68=0,"",I61/I68*100)</f>
        <v/>
      </c>
    </row>
    <row r="62" spans="1:10" ht="36.75" customHeight="1" x14ac:dyDescent="0.2">
      <c r="A62" s="178"/>
      <c r="B62" s="183" t="s">
        <v>83</v>
      </c>
      <c r="C62" s="184" t="s">
        <v>84</v>
      </c>
      <c r="D62" s="185"/>
      <c r="E62" s="185"/>
      <c r="F62" s="191" t="s">
        <v>26</v>
      </c>
      <c r="G62" s="192"/>
      <c r="H62" s="192"/>
      <c r="I62" s="192">
        <f>'01 2019A005 Pol'!G109</f>
        <v>0</v>
      </c>
      <c r="J62" s="189" t="str">
        <f>IF(I68=0,"",I62/I68*100)</f>
        <v/>
      </c>
    </row>
    <row r="63" spans="1:10" ht="36.75" customHeight="1" x14ac:dyDescent="0.2">
      <c r="A63" s="178"/>
      <c r="B63" s="183" t="s">
        <v>85</v>
      </c>
      <c r="C63" s="184" t="s">
        <v>86</v>
      </c>
      <c r="D63" s="185"/>
      <c r="E63" s="185"/>
      <c r="F63" s="191" t="s">
        <v>26</v>
      </c>
      <c r="G63" s="192"/>
      <c r="H63" s="192"/>
      <c r="I63" s="192">
        <f>'01 2019A005 Pol'!G126</f>
        <v>0</v>
      </c>
      <c r="J63" s="189" t="str">
        <f>IF(I68=0,"",I63/I68*100)</f>
        <v/>
      </c>
    </row>
    <row r="64" spans="1:10" ht="36.75" customHeight="1" x14ac:dyDescent="0.2">
      <c r="A64" s="178"/>
      <c r="B64" s="183" t="s">
        <v>87</v>
      </c>
      <c r="C64" s="184" t="s">
        <v>88</v>
      </c>
      <c r="D64" s="185"/>
      <c r="E64" s="185"/>
      <c r="F64" s="191" t="s">
        <v>26</v>
      </c>
      <c r="G64" s="192"/>
      <c r="H64" s="192"/>
      <c r="I64" s="192">
        <f>'01 2019A005 Pol'!G131</f>
        <v>0</v>
      </c>
      <c r="J64" s="189" t="str">
        <f>IF(I68=0,"",I64/I68*100)</f>
        <v/>
      </c>
    </row>
    <row r="65" spans="1:10" ht="36.75" customHeight="1" x14ac:dyDescent="0.2">
      <c r="A65" s="178"/>
      <c r="B65" s="183" t="s">
        <v>89</v>
      </c>
      <c r="C65" s="184" t="s">
        <v>90</v>
      </c>
      <c r="D65" s="185"/>
      <c r="E65" s="185"/>
      <c r="F65" s="191" t="s">
        <v>26</v>
      </c>
      <c r="G65" s="192"/>
      <c r="H65" s="192"/>
      <c r="I65" s="192">
        <f>'01 2019A005 Pol'!G136</f>
        <v>0</v>
      </c>
      <c r="J65" s="189" t="str">
        <f>IF(I68=0,"",I65/I68*100)</f>
        <v/>
      </c>
    </row>
    <row r="66" spans="1:10" ht="36.75" customHeight="1" x14ac:dyDescent="0.2">
      <c r="A66" s="178"/>
      <c r="B66" s="183" t="s">
        <v>91</v>
      </c>
      <c r="C66" s="184" t="s">
        <v>92</v>
      </c>
      <c r="D66" s="185"/>
      <c r="E66" s="185"/>
      <c r="F66" s="191" t="s">
        <v>26</v>
      </c>
      <c r="G66" s="192"/>
      <c r="H66" s="192"/>
      <c r="I66" s="192">
        <f>'01 2019B005 Pol'!G23</f>
        <v>0</v>
      </c>
      <c r="J66" s="189" t="str">
        <f>IF(I68=0,"",I66/I68*100)</f>
        <v/>
      </c>
    </row>
    <row r="67" spans="1:10" ht="36.75" customHeight="1" x14ac:dyDescent="0.2">
      <c r="A67" s="178"/>
      <c r="B67" s="183" t="s">
        <v>93</v>
      </c>
      <c r="C67" s="184" t="s">
        <v>29</v>
      </c>
      <c r="D67" s="185"/>
      <c r="E67" s="185"/>
      <c r="F67" s="191" t="s">
        <v>93</v>
      </c>
      <c r="G67" s="192"/>
      <c r="H67" s="192"/>
      <c r="I67" s="192">
        <f>'01 2019A005 Pol'!G138</f>
        <v>0</v>
      </c>
      <c r="J67" s="189" t="str">
        <f>IF(I68=0,"",I67/I68*100)</f>
        <v/>
      </c>
    </row>
    <row r="68" spans="1:10" ht="25.5" customHeight="1" x14ac:dyDescent="0.2">
      <c r="A68" s="179"/>
      <c r="B68" s="186" t="s">
        <v>1</v>
      </c>
      <c r="C68" s="187"/>
      <c r="D68" s="188"/>
      <c r="E68" s="188"/>
      <c r="F68" s="193"/>
      <c r="G68" s="194"/>
      <c r="H68" s="194"/>
      <c r="I68" s="194">
        <f>SUM(I50:I67)</f>
        <v>0</v>
      </c>
      <c r="J68" s="190">
        <f>SUM(J50:J67)</f>
        <v>0</v>
      </c>
    </row>
    <row r="69" spans="1:10" x14ac:dyDescent="0.2">
      <c r="F69" s="134"/>
      <c r="G69" s="134"/>
      <c r="H69" s="134"/>
      <c r="I69" s="134"/>
      <c r="J69" s="135"/>
    </row>
    <row r="70" spans="1:10" x14ac:dyDescent="0.2">
      <c r="F70" s="134"/>
      <c r="G70" s="134"/>
      <c r="H70" s="134"/>
      <c r="I70" s="134"/>
      <c r="J70" s="135"/>
    </row>
    <row r="71" spans="1:10" x14ac:dyDescent="0.2">
      <c r="F71" s="134"/>
      <c r="G71" s="134"/>
      <c r="H71" s="134"/>
      <c r="I71" s="134"/>
      <c r="J71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3" t="s">
        <v>7</v>
      </c>
      <c r="B1" s="103"/>
      <c r="C1" s="104"/>
      <c r="D1" s="103"/>
      <c r="E1" s="103"/>
      <c r="F1" s="103"/>
      <c r="G1" s="103"/>
    </row>
    <row r="2" spans="1:7" ht="24.95" customHeight="1" x14ac:dyDescent="0.2">
      <c r="A2" s="50" t="s">
        <v>8</v>
      </c>
      <c r="B2" s="49"/>
      <c r="C2" s="105"/>
      <c r="D2" s="105"/>
      <c r="E2" s="105"/>
      <c r="F2" s="105"/>
      <c r="G2" s="106"/>
    </row>
    <row r="3" spans="1:7" ht="24.95" customHeight="1" x14ac:dyDescent="0.2">
      <c r="A3" s="50" t="s">
        <v>9</v>
      </c>
      <c r="B3" s="49"/>
      <c r="C3" s="105"/>
      <c r="D3" s="105"/>
      <c r="E3" s="105"/>
      <c r="F3" s="105"/>
      <c r="G3" s="106"/>
    </row>
    <row r="4" spans="1:7" ht="24.95" customHeight="1" x14ac:dyDescent="0.2">
      <c r="A4" s="50" t="s">
        <v>10</v>
      </c>
      <c r="B4" s="49"/>
      <c r="C4" s="105"/>
      <c r="D4" s="105"/>
      <c r="E4" s="105"/>
      <c r="F4" s="105"/>
      <c r="G4" s="10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8ACD-7540-45FE-A81F-567D324E568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95</v>
      </c>
    </row>
    <row r="2" spans="1:60" ht="24.95" customHeight="1" x14ac:dyDescent="0.2">
      <c r="A2" s="197" t="s">
        <v>8</v>
      </c>
      <c r="B2" s="49" t="s">
        <v>41</v>
      </c>
      <c r="C2" s="200" t="s">
        <v>42</v>
      </c>
      <c r="D2" s="198"/>
      <c r="E2" s="198"/>
      <c r="F2" s="198"/>
      <c r="G2" s="199"/>
      <c r="AG2" t="s">
        <v>96</v>
      </c>
    </row>
    <row r="3" spans="1:60" ht="24.95" customHeight="1" x14ac:dyDescent="0.2">
      <c r="A3" s="197" t="s">
        <v>9</v>
      </c>
      <c r="B3" s="49" t="s">
        <v>50</v>
      </c>
      <c r="C3" s="200" t="s">
        <v>51</v>
      </c>
      <c r="D3" s="198"/>
      <c r="E3" s="198"/>
      <c r="F3" s="198"/>
      <c r="G3" s="199"/>
      <c r="AC3" s="176" t="s">
        <v>96</v>
      </c>
      <c r="AG3" t="s">
        <v>97</v>
      </c>
    </row>
    <row r="4" spans="1:60" ht="24.95" customHeight="1" x14ac:dyDescent="0.2">
      <c r="A4" s="201" t="s">
        <v>10</v>
      </c>
      <c r="B4" s="202" t="s">
        <v>52</v>
      </c>
      <c r="C4" s="203" t="s">
        <v>51</v>
      </c>
      <c r="D4" s="204"/>
      <c r="E4" s="204"/>
      <c r="F4" s="204"/>
      <c r="G4" s="205"/>
      <c r="AG4" t="s">
        <v>98</v>
      </c>
    </row>
    <row r="5" spans="1:60" x14ac:dyDescent="0.2">
      <c r="D5" s="10"/>
    </row>
    <row r="6" spans="1:60" ht="38.25" x14ac:dyDescent="0.2">
      <c r="A6" s="207" t="s">
        <v>99</v>
      </c>
      <c r="B6" s="209" t="s">
        <v>100</v>
      </c>
      <c r="C6" s="209" t="s">
        <v>101</v>
      </c>
      <c r="D6" s="208" t="s">
        <v>102</v>
      </c>
      <c r="E6" s="207" t="s">
        <v>103</v>
      </c>
      <c r="F6" s="206" t="s">
        <v>104</v>
      </c>
      <c r="G6" s="207" t="s">
        <v>31</v>
      </c>
      <c r="H6" s="210" t="s">
        <v>32</v>
      </c>
      <c r="I6" s="210" t="s">
        <v>105</v>
      </c>
      <c r="J6" s="210" t="s">
        <v>33</v>
      </c>
      <c r="K6" s="210" t="s">
        <v>106</v>
      </c>
      <c r="L6" s="210" t="s">
        <v>107</v>
      </c>
      <c r="M6" s="210" t="s">
        <v>108</v>
      </c>
      <c r="N6" s="210" t="s">
        <v>109</v>
      </c>
      <c r="O6" s="210" t="s">
        <v>110</v>
      </c>
      <c r="P6" s="210" t="s">
        <v>111</v>
      </c>
      <c r="Q6" s="210" t="s">
        <v>112</v>
      </c>
      <c r="R6" s="210" t="s">
        <v>113</v>
      </c>
      <c r="S6" s="210" t="s">
        <v>114</v>
      </c>
      <c r="T6" s="210" t="s">
        <v>115</v>
      </c>
      <c r="U6" s="210" t="s">
        <v>116</v>
      </c>
      <c r="V6" s="210" t="s">
        <v>117</v>
      </c>
      <c r="W6" s="210" t="s">
        <v>118</v>
      </c>
      <c r="X6" s="210" t="s">
        <v>119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34" t="s">
        <v>120</v>
      </c>
      <c r="B8" s="235" t="s">
        <v>65</v>
      </c>
      <c r="C8" s="256" t="s">
        <v>66</v>
      </c>
      <c r="D8" s="236"/>
      <c r="E8" s="237"/>
      <c r="F8" s="238"/>
      <c r="G8" s="238">
        <f>SUMIF(AG9:AG27,"&lt;&gt;NOR",G9:G27)</f>
        <v>0</v>
      </c>
      <c r="H8" s="238"/>
      <c r="I8" s="238">
        <f>SUM(I9:I27)</f>
        <v>0</v>
      </c>
      <c r="J8" s="238"/>
      <c r="K8" s="238">
        <f>SUM(K9:K27)</f>
        <v>0</v>
      </c>
      <c r="L8" s="238"/>
      <c r="M8" s="238">
        <f>SUM(M9:M27)</f>
        <v>0</v>
      </c>
      <c r="N8" s="238"/>
      <c r="O8" s="238">
        <f>SUM(O9:O27)</f>
        <v>0</v>
      </c>
      <c r="P8" s="238"/>
      <c r="Q8" s="238">
        <f>SUM(Q9:Q27)</f>
        <v>0</v>
      </c>
      <c r="R8" s="238"/>
      <c r="S8" s="238"/>
      <c r="T8" s="239"/>
      <c r="U8" s="233"/>
      <c r="V8" s="233">
        <f>SUM(V9:V27)</f>
        <v>71.180000000000007</v>
      </c>
      <c r="W8" s="233"/>
      <c r="X8" s="233"/>
      <c r="AG8" t="s">
        <v>121</v>
      </c>
    </row>
    <row r="9" spans="1:60" outlineLevel="1" x14ac:dyDescent="0.2">
      <c r="A9" s="240">
        <v>1</v>
      </c>
      <c r="B9" s="241" t="s">
        <v>122</v>
      </c>
      <c r="C9" s="257" t="s">
        <v>123</v>
      </c>
      <c r="D9" s="242" t="s">
        <v>124</v>
      </c>
      <c r="E9" s="243">
        <v>231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125</v>
      </c>
      <c r="T9" s="246" t="s">
        <v>126</v>
      </c>
      <c r="U9" s="230">
        <v>0.187</v>
      </c>
      <c r="V9" s="230">
        <f>ROUND(E9*U9,2)</f>
        <v>43.2</v>
      </c>
      <c r="W9" s="230"/>
      <c r="X9" s="230" t="s">
        <v>127</v>
      </c>
      <c r="Y9" s="211"/>
      <c r="Z9" s="211"/>
      <c r="AA9" s="211"/>
      <c r="AB9" s="211"/>
      <c r="AC9" s="211"/>
      <c r="AD9" s="211"/>
      <c r="AE9" s="211"/>
      <c r="AF9" s="211"/>
      <c r="AG9" s="211" t="s">
        <v>128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28"/>
      <c r="B10" s="229"/>
      <c r="C10" s="258" t="s">
        <v>129</v>
      </c>
      <c r="D10" s="231"/>
      <c r="E10" s="232">
        <v>231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1"/>
      <c r="Z10" s="211"/>
      <c r="AA10" s="211"/>
      <c r="AB10" s="211"/>
      <c r="AC10" s="211"/>
      <c r="AD10" s="211"/>
      <c r="AE10" s="211"/>
      <c r="AF10" s="211"/>
      <c r="AG10" s="211" t="s">
        <v>130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0">
        <v>2</v>
      </c>
      <c r="B11" s="241" t="s">
        <v>131</v>
      </c>
      <c r="C11" s="257" t="s">
        <v>132</v>
      </c>
      <c r="D11" s="242" t="s">
        <v>124</v>
      </c>
      <c r="E11" s="243">
        <v>7.3179999999999996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21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/>
      <c r="S11" s="245" t="s">
        <v>125</v>
      </c>
      <c r="T11" s="246" t="s">
        <v>126</v>
      </c>
      <c r="U11" s="230">
        <v>0.19866</v>
      </c>
      <c r="V11" s="230">
        <f>ROUND(E11*U11,2)</f>
        <v>1.45</v>
      </c>
      <c r="W11" s="230"/>
      <c r="X11" s="230" t="s">
        <v>127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128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28"/>
      <c r="B12" s="229"/>
      <c r="C12" s="259" t="s">
        <v>133</v>
      </c>
      <c r="D12" s="247"/>
      <c r="E12" s="247"/>
      <c r="F12" s="247"/>
      <c r="G12" s="247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1"/>
      <c r="Z12" s="211"/>
      <c r="AA12" s="211"/>
      <c r="AB12" s="211"/>
      <c r="AC12" s="211"/>
      <c r="AD12" s="211"/>
      <c r="AE12" s="211"/>
      <c r="AF12" s="211"/>
      <c r="AG12" s="211" t="s">
        <v>134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28"/>
      <c r="B13" s="229"/>
      <c r="C13" s="258" t="s">
        <v>135</v>
      </c>
      <c r="D13" s="231"/>
      <c r="E13" s="232">
        <v>4.08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1"/>
      <c r="Z13" s="211"/>
      <c r="AA13" s="211"/>
      <c r="AB13" s="211"/>
      <c r="AC13" s="211"/>
      <c r="AD13" s="211"/>
      <c r="AE13" s="211"/>
      <c r="AF13" s="211"/>
      <c r="AG13" s="211" t="s">
        <v>130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28"/>
      <c r="B14" s="229"/>
      <c r="C14" s="258" t="s">
        <v>136</v>
      </c>
      <c r="D14" s="231"/>
      <c r="E14" s="232">
        <v>0.61199999999999999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1"/>
      <c r="Z14" s="211"/>
      <c r="AA14" s="211"/>
      <c r="AB14" s="211"/>
      <c r="AC14" s="211"/>
      <c r="AD14" s="211"/>
      <c r="AE14" s="211"/>
      <c r="AF14" s="211"/>
      <c r="AG14" s="211" t="s">
        <v>130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28"/>
      <c r="B15" s="229"/>
      <c r="C15" s="258" t="s">
        <v>137</v>
      </c>
      <c r="D15" s="231"/>
      <c r="E15" s="232">
        <v>1.296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1"/>
      <c r="Z15" s="211"/>
      <c r="AA15" s="211"/>
      <c r="AB15" s="211"/>
      <c r="AC15" s="211"/>
      <c r="AD15" s="211"/>
      <c r="AE15" s="211"/>
      <c r="AF15" s="211"/>
      <c r="AG15" s="211" t="s">
        <v>130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28"/>
      <c r="B16" s="229"/>
      <c r="C16" s="258" t="s">
        <v>138</v>
      </c>
      <c r="D16" s="231"/>
      <c r="E16" s="232">
        <v>0.30599999999999999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1"/>
      <c r="Z16" s="211"/>
      <c r="AA16" s="211"/>
      <c r="AB16" s="211"/>
      <c r="AC16" s="211"/>
      <c r="AD16" s="211"/>
      <c r="AE16" s="211"/>
      <c r="AF16" s="211"/>
      <c r="AG16" s="211" t="s">
        <v>130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28"/>
      <c r="B17" s="229"/>
      <c r="C17" s="258" t="s">
        <v>139</v>
      </c>
      <c r="D17" s="231"/>
      <c r="E17" s="232">
        <v>1.024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1"/>
      <c r="Z17" s="211"/>
      <c r="AA17" s="211"/>
      <c r="AB17" s="211"/>
      <c r="AC17" s="211"/>
      <c r="AD17" s="211"/>
      <c r="AE17" s="211"/>
      <c r="AF17" s="211"/>
      <c r="AG17" s="211" t="s">
        <v>130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0">
        <v>3</v>
      </c>
      <c r="B18" s="241" t="s">
        <v>140</v>
      </c>
      <c r="C18" s="257" t="s">
        <v>141</v>
      </c>
      <c r="D18" s="242" t="s">
        <v>142</v>
      </c>
      <c r="E18" s="243">
        <v>231.2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125</v>
      </c>
      <c r="T18" s="246" t="s">
        <v>126</v>
      </c>
      <c r="U18" s="230">
        <v>8.5000000000000006E-2</v>
      </c>
      <c r="V18" s="230">
        <f>ROUND(E18*U18,2)</f>
        <v>19.649999999999999</v>
      </c>
      <c r="W18" s="230"/>
      <c r="X18" s="230" t="s">
        <v>127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128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28"/>
      <c r="B19" s="229"/>
      <c r="C19" s="259" t="s">
        <v>143</v>
      </c>
      <c r="D19" s="247"/>
      <c r="E19" s="247"/>
      <c r="F19" s="247"/>
      <c r="G19" s="247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1"/>
      <c r="Z19" s="211"/>
      <c r="AA19" s="211"/>
      <c r="AB19" s="211"/>
      <c r="AC19" s="211"/>
      <c r="AD19" s="211"/>
      <c r="AE19" s="211"/>
      <c r="AF19" s="211"/>
      <c r="AG19" s="211" t="s">
        <v>134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28"/>
      <c r="B20" s="229"/>
      <c r="C20" s="258" t="s">
        <v>144</v>
      </c>
      <c r="D20" s="231"/>
      <c r="E20" s="232">
        <v>207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1"/>
      <c r="Z20" s="211"/>
      <c r="AA20" s="211"/>
      <c r="AB20" s="211"/>
      <c r="AC20" s="211"/>
      <c r="AD20" s="211"/>
      <c r="AE20" s="211"/>
      <c r="AF20" s="211"/>
      <c r="AG20" s="211" t="s">
        <v>130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28"/>
      <c r="B21" s="229"/>
      <c r="C21" s="258" t="s">
        <v>145</v>
      </c>
      <c r="D21" s="231"/>
      <c r="E21" s="232">
        <v>24.2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1"/>
      <c r="Z21" s="211"/>
      <c r="AA21" s="211"/>
      <c r="AB21" s="211"/>
      <c r="AC21" s="211"/>
      <c r="AD21" s="211"/>
      <c r="AE21" s="211"/>
      <c r="AF21" s="211"/>
      <c r="AG21" s="211" t="s">
        <v>130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40">
        <v>4</v>
      </c>
      <c r="B22" s="241" t="s">
        <v>146</v>
      </c>
      <c r="C22" s="257" t="s">
        <v>147</v>
      </c>
      <c r="D22" s="242" t="s">
        <v>124</v>
      </c>
      <c r="E22" s="243">
        <v>275.31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125</v>
      </c>
      <c r="T22" s="246" t="s">
        <v>126</v>
      </c>
      <c r="U22" s="230">
        <v>1.0999999999999999E-2</v>
      </c>
      <c r="V22" s="230">
        <f>ROUND(E22*U22,2)</f>
        <v>3.03</v>
      </c>
      <c r="W22" s="230"/>
      <c r="X22" s="230" t="s">
        <v>127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128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28"/>
      <c r="B23" s="229"/>
      <c r="C23" s="258" t="s">
        <v>148</v>
      </c>
      <c r="D23" s="231"/>
      <c r="E23" s="232">
        <v>275.31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1"/>
      <c r="Z23" s="211"/>
      <c r="AA23" s="211"/>
      <c r="AB23" s="211"/>
      <c r="AC23" s="211"/>
      <c r="AD23" s="211"/>
      <c r="AE23" s="211"/>
      <c r="AF23" s="211"/>
      <c r="AG23" s="211" t="s">
        <v>130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8">
        <v>5</v>
      </c>
      <c r="B24" s="249" t="s">
        <v>149</v>
      </c>
      <c r="C24" s="260" t="s">
        <v>150</v>
      </c>
      <c r="D24" s="250" t="s">
        <v>124</v>
      </c>
      <c r="E24" s="251">
        <v>275.31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3">
        <v>0</v>
      </c>
      <c r="O24" s="253">
        <f>ROUND(E24*N24,2)</f>
        <v>0</v>
      </c>
      <c r="P24" s="253">
        <v>0</v>
      </c>
      <c r="Q24" s="253">
        <f>ROUND(E24*P24,2)</f>
        <v>0</v>
      </c>
      <c r="R24" s="253"/>
      <c r="S24" s="253" t="s">
        <v>125</v>
      </c>
      <c r="T24" s="254" t="s">
        <v>126</v>
      </c>
      <c r="U24" s="230">
        <v>0</v>
      </c>
      <c r="V24" s="230">
        <f>ROUND(E24*U24,2)</f>
        <v>0</v>
      </c>
      <c r="W24" s="230"/>
      <c r="X24" s="230" t="s">
        <v>127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128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0">
        <v>6</v>
      </c>
      <c r="B25" s="241" t="s">
        <v>151</v>
      </c>
      <c r="C25" s="257" t="s">
        <v>152</v>
      </c>
      <c r="D25" s="242" t="s">
        <v>153</v>
      </c>
      <c r="E25" s="243">
        <v>770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/>
      <c r="S25" s="245" t="s">
        <v>125</v>
      </c>
      <c r="T25" s="246" t="s">
        <v>126</v>
      </c>
      <c r="U25" s="230">
        <v>5.0000000000000001E-3</v>
      </c>
      <c r="V25" s="230">
        <f>ROUND(E25*U25,2)</f>
        <v>3.85</v>
      </c>
      <c r="W25" s="230"/>
      <c r="X25" s="230" t="s">
        <v>127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128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28"/>
      <c r="B26" s="229"/>
      <c r="C26" s="259" t="s">
        <v>154</v>
      </c>
      <c r="D26" s="247"/>
      <c r="E26" s="247"/>
      <c r="F26" s="247"/>
      <c r="G26" s="247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1"/>
      <c r="Z26" s="211"/>
      <c r="AA26" s="211"/>
      <c r="AB26" s="211"/>
      <c r="AC26" s="211"/>
      <c r="AD26" s="211"/>
      <c r="AE26" s="211"/>
      <c r="AF26" s="211"/>
      <c r="AG26" s="211" t="s">
        <v>134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28"/>
      <c r="B27" s="229"/>
      <c r="C27" s="258" t="s">
        <v>155</v>
      </c>
      <c r="D27" s="231"/>
      <c r="E27" s="232">
        <v>770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1"/>
      <c r="Z27" s="211"/>
      <c r="AA27" s="211"/>
      <c r="AB27" s="211"/>
      <c r="AC27" s="211"/>
      <c r="AD27" s="211"/>
      <c r="AE27" s="211"/>
      <c r="AF27" s="211"/>
      <c r="AG27" s="211" t="s">
        <v>130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x14ac:dyDescent="0.2">
      <c r="A28" s="234" t="s">
        <v>120</v>
      </c>
      <c r="B28" s="235" t="s">
        <v>67</v>
      </c>
      <c r="C28" s="256" t="s">
        <v>68</v>
      </c>
      <c r="D28" s="236"/>
      <c r="E28" s="237"/>
      <c r="F28" s="238"/>
      <c r="G28" s="238">
        <f>SUMIF(AG29:AG40,"&lt;&gt;NOR",G29:G40)</f>
        <v>0</v>
      </c>
      <c r="H28" s="238"/>
      <c r="I28" s="238">
        <f>SUM(I29:I40)</f>
        <v>0</v>
      </c>
      <c r="J28" s="238"/>
      <c r="K28" s="238">
        <f>SUM(K29:K40)</f>
        <v>0</v>
      </c>
      <c r="L28" s="238"/>
      <c r="M28" s="238">
        <f>SUM(M29:M40)</f>
        <v>0</v>
      </c>
      <c r="N28" s="238"/>
      <c r="O28" s="238">
        <f>SUM(O29:O40)</f>
        <v>0</v>
      </c>
      <c r="P28" s="238"/>
      <c r="Q28" s="238">
        <f>SUM(Q29:Q40)</f>
        <v>0</v>
      </c>
      <c r="R28" s="238"/>
      <c r="S28" s="238"/>
      <c r="T28" s="239"/>
      <c r="U28" s="233"/>
      <c r="V28" s="233">
        <f>SUM(V29:V40)</f>
        <v>37.42</v>
      </c>
      <c r="W28" s="233"/>
      <c r="X28" s="233"/>
      <c r="AG28" t="s">
        <v>121</v>
      </c>
    </row>
    <row r="29" spans="1:60" outlineLevel="1" x14ac:dyDescent="0.2">
      <c r="A29" s="240">
        <v>7</v>
      </c>
      <c r="B29" s="241" t="s">
        <v>156</v>
      </c>
      <c r="C29" s="257" t="s">
        <v>157</v>
      </c>
      <c r="D29" s="242" t="s">
        <v>124</v>
      </c>
      <c r="E29" s="243">
        <v>24.3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21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125</v>
      </c>
      <c r="T29" s="246" t="s">
        <v>126</v>
      </c>
      <c r="U29" s="230">
        <v>0.11</v>
      </c>
      <c r="V29" s="230">
        <f>ROUND(E29*U29,2)</f>
        <v>2.67</v>
      </c>
      <c r="W29" s="230"/>
      <c r="X29" s="230" t="s">
        <v>127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128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28"/>
      <c r="B30" s="229"/>
      <c r="C30" s="258" t="s">
        <v>158</v>
      </c>
      <c r="D30" s="231"/>
      <c r="E30" s="232">
        <v>24.3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1"/>
      <c r="Z30" s="211"/>
      <c r="AA30" s="211"/>
      <c r="AB30" s="211"/>
      <c r="AC30" s="211"/>
      <c r="AD30" s="211"/>
      <c r="AE30" s="211"/>
      <c r="AF30" s="211"/>
      <c r="AG30" s="211" t="s">
        <v>130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0">
        <v>8</v>
      </c>
      <c r="B31" s="241" t="s">
        <v>159</v>
      </c>
      <c r="C31" s="257" t="s">
        <v>160</v>
      </c>
      <c r="D31" s="242" t="s">
        <v>153</v>
      </c>
      <c r="E31" s="243">
        <v>81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21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/>
      <c r="S31" s="245" t="s">
        <v>125</v>
      </c>
      <c r="T31" s="246" t="s">
        <v>126</v>
      </c>
      <c r="U31" s="230">
        <v>9.7000000000000003E-2</v>
      </c>
      <c r="V31" s="230">
        <f>ROUND(E31*U31,2)</f>
        <v>7.86</v>
      </c>
      <c r="W31" s="230"/>
      <c r="X31" s="230" t="s">
        <v>127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128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28"/>
      <c r="B32" s="229"/>
      <c r="C32" s="258" t="s">
        <v>161</v>
      </c>
      <c r="D32" s="231"/>
      <c r="E32" s="232">
        <v>81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1"/>
      <c r="Z32" s="211"/>
      <c r="AA32" s="211"/>
      <c r="AB32" s="211"/>
      <c r="AC32" s="211"/>
      <c r="AD32" s="211"/>
      <c r="AE32" s="211"/>
      <c r="AF32" s="211"/>
      <c r="AG32" s="211" t="s">
        <v>130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0">
        <v>9</v>
      </c>
      <c r="B33" s="241" t="s">
        <v>162</v>
      </c>
      <c r="C33" s="257" t="s">
        <v>163</v>
      </c>
      <c r="D33" s="242" t="s">
        <v>153</v>
      </c>
      <c r="E33" s="243">
        <v>81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5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5"/>
      <c r="S33" s="245" t="s">
        <v>125</v>
      </c>
      <c r="T33" s="246" t="s">
        <v>126</v>
      </c>
      <c r="U33" s="230">
        <v>0.33200000000000002</v>
      </c>
      <c r="V33" s="230">
        <f>ROUND(E33*U33,2)</f>
        <v>26.89</v>
      </c>
      <c r="W33" s="230"/>
      <c r="X33" s="230" t="s">
        <v>127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128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28"/>
      <c r="B34" s="229"/>
      <c r="C34" s="259" t="s">
        <v>164</v>
      </c>
      <c r="D34" s="247"/>
      <c r="E34" s="247"/>
      <c r="F34" s="247"/>
      <c r="G34" s="247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1"/>
      <c r="Z34" s="211"/>
      <c r="AA34" s="211"/>
      <c r="AB34" s="211"/>
      <c r="AC34" s="211"/>
      <c r="AD34" s="211"/>
      <c r="AE34" s="211"/>
      <c r="AF34" s="211"/>
      <c r="AG34" s="211" t="s">
        <v>134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28"/>
      <c r="B35" s="229"/>
      <c r="C35" s="258" t="s">
        <v>165</v>
      </c>
      <c r="D35" s="231"/>
      <c r="E35" s="232">
        <v>81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1"/>
      <c r="Z35" s="211"/>
      <c r="AA35" s="211"/>
      <c r="AB35" s="211"/>
      <c r="AC35" s="211"/>
      <c r="AD35" s="211"/>
      <c r="AE35" s="211"/>
      <c r="AF35" s="211"/>
      <c r="AG35" s="211" t="s">
        <v>130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0">
        <v>10</v>
      </c>
      <c r="B36" s="241" t="s">
        <v>166</v>
      </c>
      <c r="C36" s="257" t="s">
        <v>167</v>
      </c>
      <c r="D36" s="242" t="s">
        <v>124</v>
      </c>
      <c r="E36" s="243">
        <v>24.3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21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168</v>
      </c>
      <c r="T36" s="246" t="s">
        <v>126</v>
      </c>
      <c r="U36" s="230">
        <v>0</v>
      </c>
      <c r="V36" s="230">
        <f>ROUND(E36*U36,2)</f>
        <v>0</v>
      </c>
      <c r="W36" s="230"/>
      <c r="X36" s="230" t="s">
        <v>169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170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28"/>
      <c r="B37" s="229"/>
      <c r="C37" s="258" t="s">
        <v>171</v>
      </c>
      <c r="D37" s="231"/>
      <c r="E37" s="232">
        <v>24.3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1"/>
      <c r="Z37" s="211"/>
      <c r="AA37" s="211"/>
      <c r="AB37" s="211"/>
      <c r="AC37" s="211"/>
      <c r="AD37" s="211"/>
      <c r="AE37" s="211"/>
      <c r="AF37" s="211"/>
      <c r="AG37" s="211" t="s">
        <v>130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0">
        <v>11</v>
      </c>
      <c r="B38" s="241" t="s">
        <v>172</v>
      </c>
      <c r="C38" s="257" t="s">
        <v>173</v>
      </c>
      <c r="D38" s="242" t="s">
        <v>174</v>
      </c>
      <c r="E38" s="243">
        <v>2.835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21</v>
      </c>
      <c r="M38" s="245">
        <f>G38*(1+L38/100)</f>
        <v>0</v>
      </c>
      <c r="N38" s="245">
        <v>1E-3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168</v>
      </c>
      <c r="T38" s="246" t="s">
        <v>126</v>
      </c>
      <c r="U38" s="230">
        <v>0</v>
      </c>
      <c r="V38" s="230">
        <f>ROUND(E38*U38,2)</f>
        <v>0</v>
      </c>
      <c r="W38" s="230"/>
      <c r="X38" s="230" t="s">
        <v>175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176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28"/>
      <c r="B39" s="229"/>
      <c r="C39" s="259" t="s">
        <v>177</v>
      </c>
      <c r="D39" s="247"/>
      <c r="E39" s="247"/>
      <c r="F39" s="247"/>
      <c r="G39" s="247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1"/>
      <c r="Z39" s="211"/>
      <c r="AA39" s="211"/>
      <c r="AB39" s="211"/>
      <c r="AC39" s="211"/>
      <c r="AD39" s="211"/>
      <c r="AE39" s="211"/>
      <c r="AF39" s="211"/>
      <c r="AG39" s="211" t="s">
        <v>134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28"/>
      <c r="B40" s="229"/>
      <c r="C40" s="258" t="s">
        <v>178</v>
      </c>
      <c r="D40" s="231"/>
      <c r="E40" s="232">
        <v>2.835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1"/>
      <c r="Z40" s="211"/>
      <c r="AA40" s="211"/>
      <c r="AB40" s="211"/>
      <c r="AC40" s="211"/>
      <c r="AD40" s="211"/>
      <c r="AE40" s="211"/>
      <c r="AF40" s="211"/>
      <c r="AG40" s="211" t="s">
        <v>130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">
      <c r="A41" s="234" t="s">
        <v>120</v>
      </c>
      <c r="B41" s="235" t="s">
        <v>69</v>
      </c>
      <c r="C41" s="256" t="s">
        <v>70</v>
      </c>
      <c r="D41" s="236"/>
      <c r="E41" s="237"/>
      <c r="F41" s="238"/>
      <c r="G41" s="238">
        <f>SUMIF(AG42:AG48,"&lt;&gt;NOR",G42:G48)</f>
        <v>0</v>
      </c>
      <c r="H41" s="238"/>
      <c r="I41" s="238">
        <f>SUM(I42:I48)</f>
        <v>0</v>
      </c>
      <c r="J41" s="238"/>
      <c r="K41" s="238">
        <f>SUM(K42:K48)</f>
        <v>0</v>
      </c>
      <c r="L41" s="238"/>
      <c r="M41" s="238">
        <f>SUM(M42:M48)</f>
        <v>0</v>
      </c>
      <c r="N41" s="238"/>
      <c r="O41" s="238">
        <f>SUM(O42:O48)</f>
        <v>17.25</v>
      </c>
      <c r="P41" s="238"/>
      <c r="Q41" s="238">
        <f>SUM(Q42:Q48)</f>
        <v>0</v>
      </c>
      <c r="R41" s="238"/>
      <c r="S41" s="238"/>
      <c r="T41" s="239"/>
      <c r="U41" s="233"/>
      <c r="V41" s="233">
        <f>SUM(V42:V48)</f>
        <v>3.69</v>
      </c>
      <c r="W41" s="233"/>
      <c r="X41" s="233"/>
      <c r="AG41" t="s">
        <v>121</v>
      </c>
    </row>
    <row r="42" spans="1:60" outlineLevel="1" x14ac:dyDescent="0.2">
      <c r="A42" s="240">
        <v>12</v>
      </c>
      <c r="B42" s="241" t="s">
        <v>179</v>
      </c>
      <c r="C42" s="257" t="s">
        <v>180</v>
      </c>
      <c r="D42" s="242" t="s">
        <v>124</v>
      </c>
      <c r="E42" s="243">
        <v>6.97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21</v>
      </c>
      <c r="M42" s="245">
        <f>G42*(1+L42/100)</f>
        <v>0</v>
      </c>
      <c r="N42" s="245">
        <v>2.4750000000000001</v>
      </c>
      <c r="O42" s="245">
        <f>ROUND(E42*N42,2)</f>
        <v>17.25</v>
      </c>
      <c r="P42" s="245">
        <v>0</v>
      </c>
      <c r="Q42" s="245">
        <f>ROUND(E42*P42,2)</f>
        <v>0</v>
      </c>
      <c r="R42" s="245"/>
      <c r="S42" s="245" t="s">
        <v>125</v>
      </c>
      <c r="T42" s="246" t="s">
        <v>126</v>
      </c>
      <c r="U42" s="230">
        <v>0.52900000000000003</v>
      </c>
      <c r="V42" s="230">
        <f>ROUND(E42*U42,2)</f>
        <v>3.69</v>
      </c>
      <c r="W42" s="230"/>
      <c r="X42" s="230" t="s">
        <v>127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128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28"/>
      <c r="B43" s="229"/>
      <c r="C43" s="259" t="s">
        <v>181</v>
      </c>
      <c r="D43" s="247"/>
      <c r="E43" s="247"/>
      <c r="F43" s="247"/>
      <c r="G43" s="247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1"/>
      <c r="Z43" s="211"/>
      <c r="AA43" s="211"/>
      <c r="AB43" s="211"/>
      <c r="AC43" s="211"/>
      <c r="AD43" s="211"/>
      <c r="AE43" s="211"/>
      <c r="AF43" s="211"/>
      <c r="AG43" s="211" t="s">
        <v>134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28"/>
      <c r="B44" s="229"/>
      <c r="C44" s="258" t="s">
        <v>182</v>
      </c>
      <c r="D44" s="231"/>
      <c r="E44" s="232">
        <v>3.84</v>
      </c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1"/>
      <c r="Z44" s="211"/>
      <c r="AA44" s="211"/>
      <c r="AB44" s="211"/>
      <c r="AC44" s="211"/>
      <c r="AD44" s="211"/>
      <c r="AE44" s="211"/>
      <c r="AF44" s="211"/>
      <c r="AG44" s="211" t="s">
        <v>130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28"/>
      <c r="B45" s="229"/>
      <c r="C45" s="258" t="s">
        <v>183</v>
      </c>
      <c r="D45" s="231"/>
      <c r="E45" s="232">
        <v>1.224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1"/>
      <c r="Z45" s="211"/>
      <c r="AA45" s="211"/>
      <c r="AB45" s="211"/>
      <c r="AC45" s="211"/>
      <c r="AD45" s="211"/>
      <c r="AE45" s="211"/>
      <c r="AF45" s="211"/>
      <c r="AG45" s="211" t="s">
        <v>130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28"/>
      <c r="B46" s="229"/>
      <c r="C46" s="258" t="s">
        <v>184</v>
      </c>
      <c r="D46" s="231"/>
      <c r="E46" s="232">
        <v>0.57599999999999996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1"/>
      <c r="Z46" s="211"/>
      <c r="AA46" s="211"/>
      <c r="AB46" s="211"/>
      <c r="AC46" s="211"/>
      <c r="AD46" s="211"/>
      <c r="AE46" s="211"/>
      <c r="AF46" s="211"/>
      <c r="AG46" s="211" t="s">
        <v>130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28"/>
      <c r="B47" s="229"/>
      <c r="C47" s="258" t="s">
        <v>185</v>
      </c>
      <c r="D47" s="231"/>
      <c r="E47" s="232">
        <v>0.30599999999999999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1"/>
      <c r="Z47" s="211"/>
      <c r="AA47" s="211"/>
      <c r="AB47" s="211"/>
      <c r="AC47" s="211"/>
      <c r="AD47" s="211"/>
      <c r="AE47" s="211"/>
      <c r="AF47" s="211"/>
      <c r="AG47" s="211" t="s">
        <v>130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28"/>
      <c r="B48" s="229"/>
      <c r="C48" s="258" t="s">
        <v>139</v>
      </c>
      <c r="D48" s="231"/>
      <c r="E48" s="232">
        <v>1.024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1"/>
      <c r="Z48" s="211"/>
      <c r="AA48" s="211"/>
      <c r="AB48" s="211"/>
      <c r="AC48" s="211"/>
      <c r="AD48" s="211"/>
      <c r="AE48" s="211"/>
      <c r="AF48" s="211"/>
      <c r="AG48" s="211" t="s">
        <v>130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x14ac:dyDescent="0.2">
      <c r="A49" s="234" t="s">
        <v>120</v>
      </c>
      <c r="B49" s="235" t="s">
        <v>71</v>
      </c>
      <c r="C49" s="256" t="s">
        <v>72</v>
      </c>
      <c r="D49" s="236"/>
      <c r="E49" s="237"/>
      <c r="F49" s="238"/>
      <c r="G49" s="238">
        <f>SUMIF(AG50:AG50,"&lt;&gt;NOR",G50:G50)</f>
        <v>0</v>
      </c>
      <c r="H49" s="238"/>
      <c r="I49" s="238">
        <f>SUM(I50:I50)</f>
        <v>0</v>
      </c>
      <c r="J49" s="238"/>
      <c r="K49" s="238">
        <f>SUM(K50:K50)</f>
        <v>0</v>
      </c>
      <c r="L49" s="238"/>
      <c r="M49" s="238">
        <f>SUM(M50:M50)</f>
        <v>0</v>
      </c>
      <c r="N49" s="238"/>
      <c r="O49" s="238">
        <f>SUM(O50:O50)</f>
        <v>0</v>
      </c>
      <c r="P49" s="238"/>
      <c r="Q49" s="238">
        <f>SUM(Q50:Q50)</f>
        <v>0</v>
      </c>
      <c r="R49" s="238"/>
      <c r="S49" s="238"/>
      <c r="T49" s="239"/>
      <c r="U49" s="233"/>
      <c r="V49" s="233">
        <f>SUM(V50:V50)</f>
        <v>0</v>
      </c>
      <c r="W49" s="233"/>
      <c r="X49" s="233"/>
      <c r="AG49" t="s">
        <v>121</v>
      </c>
    </row>
    <row r="50" spans="1:60" outlineLevel="1" x14ac:dyDescent="0.2">
      <c r="A50" s="248">
        <v>13</v>
      </c>
      <c r="B50" s="249" t="s">
        <v>186</v>
      </c>
      <c r="C50" s="260" t="s">
        <v>187</v>
      </c>
      <c r="D50" s="250" t="s">
        <v>142</v>
      </c>
      <c r="E50" s="251">
        <v>60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21</v>
      </c>
      <c r="M50" s="253">
        <f>G50*(1+L50/100)</f>
        <v>0</v>
      </c>
      <c r="N50" s="253">
        <v>0</v>
      </c>
      <c r="O50" s="253">
        <f>ROUND(E50*N50,2)</f>
        <v>0</v>
      </c>
      <c r="P50" s="253">
        <v>0</v>
      </c>
      <c r="Q50" s="253">
        <f>ROUND(E50*P50,2)</f>
        <v>0</v>
      </c>
      <c r="R50" s="253"/>
      <c r="S50" s="253" t="s">
        <v>168</v>
      </c>
      <c r="T50" s="254" t="s">
        <v>126</v>
      </c>
      <c r="U50" s="230">
        <v>0</v>
      </c>
      <c r="V50" s="230">
        <f>ROUND(E50*U50,2)</f>
        <v>0</v>
      </c>
      <c r="W50" s="230"/>
      <c r="X50" s="230" t="s">
        <v>127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188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x14ac:dyDescent="0.2">
      <c r="A51" s="234" t="s">
        <v>120</v>
      </c>
      <c r="B51" s="235" t="s">
        <v>73</v>
      </c>
      <c r="C51" s="256" t="s">
        <v>74</v>
      </c>
      <c r="D51" s="236"/>
      <c r="E51" s="237"/>
      <c r="F51" s="238"/>
      <c r="G51" s="238">
        <f>SUMIF(AG52:AG57,"&lt;&gt;NOR",G52:G57)</f>
        <v>0</v>
      </c>
      <c r="H51" s="238"/>
      <c r="I51" s="238">
        <f>SUM(I52:I57)</f>
        <v>0</v>
      </c>
      <c r="J51" s="238"/>
      <c r="K51" s="238">
        <f>SUM(K52:K57)</f>
        <v>0</v>
      </c>
      <c r="L51" s="238"/>
      <c r="M51" s="238">
        <f>SUM(M52:M57)</f>
        <v>0</v>
      </c>
      <c r="N51" s="238"/>
      <c r="O51" s="238">
        <f>SUM(O52:O57)</f>
        <v>19.690000000000001</v>
      </c>
      <c r="P51" s="238"/>
      <c r="Q51" s="238">
        <f>SUM(Q52:Q57)</f>
        <v>0</v>
      </c>
      <c r="R51" s="238"/>
      <c r="S51" s="238"/>
      <c r="T51" s="239"/>
      <c r="U51" s="233"/>
      <c r="V51" s="233">
        <f>SUM(V52:V57)</f>
        <v>0</v>
      </c>
      <c r="W51" s="233"/>
      <c r="X51" s="233"/>
      <c r="AG51" t="s">
        <v>121</v>
      </c>
    </row>
    <row r="52" spans="1:60" outlineLevel="1" x14ac:dyDescent="0.2">
      <c r="A52" s="240">
        <v>14</v>
      </c>
      <c r="B52" s="241" t="s">
        <v>189</v>
      </c>
      <c r="C52" s="257" t="s">
        <v>190</v>
      </c>
      <c r="D52" s="242" t="s">
        <v>142</v>
      </c>
      <c r="E52" s="243">
        <v>435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21</v>
      </c>
      <c r="M52" s="245">
        <f>G52*(1+L52/100)</f>
        <v>0</v>
      </c>
      <c r="N52" s="245">
        <v>1E-3</v>
      </c>
      <c r="O52" s="245">
        <f>ROUND(E52*N52,2)</f>
        <v>0.44</v>
      </c>
      <c r="P52" s="245">
        <v>0</v>
      </c>
      <c r="Q52" s="245">
        <f>ROUND(E52*P52,2)</f>
        <v>0</v>
      </c>
      <c r="R52" s="245"/>
      <c r="S52" s="245" t="s">
        <v>168</v>
      </c>
      <c r="T52" s="246" t="s">
        <v>126</v>
      </c>
      <c r="U52" s="230">
        <v>0</v>
      </c>
      <c r="V52" s="230">
        <f>ROUND(E52*U52,2)</f>
        <v>0</v>
      </c>
      <c r="W52" s="230"/>
      <c r="X52" s="230" t="s">
        <v>127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128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28"/>
      <c r="B53" s="229"/>
      <c r="C53" s="259" t="s">
        <v>191</v>
      </c>
      <c r="D53" s="247"/>
      <c r="E53" s="247"/>
      <c r="F53" s="247"/>
      <c r="G53" s="247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1"/>
      <c r="Z53" s="211"/>
      <c r="AA53" s="211"/>
      <c r="AB53" s="211"/>
      <c r="AC53" s="211"/>
      <c r="AD53" s="211"/>
      <c r="AE53" s="211"/>
      <c r="AF53" s="211"/>
      <c r="AG53" s="211" t="s">
        <v>134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28"/>
      <c r="B54" s="229"/>
      <c r="C54" s="258" t="s">
        <v>192</v>
      </c>
      <c r="D54" s="231"/>
      <c r="E54" s="232">
        <v>435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1"/>
      <c r="Z54" s="211"/>
      <c r="AA54" s="211"/>
      <c r="AB54" s="211"/>
      <c r="AC54" s="211"/>
      <c r="AD54" s="211"/>
      <c r="AE54" s="211"/>
      <c r="AF54" s="211"/>
      <c r="AG54" s="211" t="s">
        <v>130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40">
        <v>15</v>
      </c>
      <c r="B55" s="241" t="s">
        <v>193</v>
      </c>
      <c r="C55" s="257" t="s">
        <v>194</v>
      </c>
      <c r="D55" s="242" t="s">
        <v>153</v>
      </c>
      <c r="E55" s="243">
        <v>770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21</v>
      </c>
      <c r="M55" s="245">
        <f>G55*(1+L55/100)</f>
        <v>0</v>
      </c>
      <c r="N55" s="245">
        <v>2.5000000000000001E-2</v>
      </c>
      <c r="O55" s="245">
        <f>ROUND(E55*N55,2)</f>
        <v>19.25</v>
      </c>
      <c r="P55" s="245">
        <v>0</v>
      </c>
      <c r="Q55" s="245">
        <f>ROUND(E55*P55,2)</f>
        <v>0</v>
      </c>
      <c r="R55" s="245"/>
      <c r="S55" s="245" t="s">
        <v>168</v>
      </c>
      <c r="T55" s="246" t="s">
        <v>126</v>
      </c>
      <c r="U55" s="230">
        <v>0</v>
      </c>
      <c r="V55" s="230">
        <f>ROUND(E55*U55,2)</f>
        <v>0</v>
      </c>
      <c r="W55" s="230"/>
      <c r="X55" s="230" t="s">
        <v>169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195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28"/>
      <c r="B56" s="229"/>
      <c r="C56" s="259" t="s">
        <v>196</v>
      </c>
      <c r="D56" s="247"/>
      <c r="E56" s="247"/>
      <c r="F56" s="247"/>
      <c r="G56" s="247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1"/>
      <c r="Z56" s="211"/>
      <c r="AA56" s="211"/>
      <c r="AB56" s="211"/>
      <c r="AC56" s="211"/>
      <c r="AD56" s="211"/>
      <c r="AE56" s="211"/>
      <c r="AF56" s="211"/>
      <c r="AG56" s="211" t="s">
        <v>134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28"/>
      <c r="B57" s="229"/>
      <c r="C57" s="258" t="s">
        <v>197</v>
      </c>
      <c r="D57" s="231"/>
      <c r="E57" s="232">
        <v>770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1"/>
      <c r="Z57" s="211"/>
      <c r="AA57" s="211"/>
      <c r="AB57" s="211"/>
      <c r="AC57" s="211"/>
      <c r="AD57" s="211"/>
      <c r="AE57" s="211"/>
      <c r="AF57" s="211"/>
      <c r="AG57" s="211" t="s">
        <v>130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x14ac:dyDescent="0.2">
      <c r="A58" s="234" t="s">
        <v>120</v>
      </c>
      <c r="B58" s="235" t="s">
        <v>75</v>
      </c>
      <c r="C58" s="256" t="s">
        <v>76</v>
      </c>
      <c r="D58" s="236"/>
      <c r="E58" s="237"/>
      <c r="F58" s="238"/>
      <c r="G58" s="238">
        <f>SUMIF(AG59:AG69,"&lt;&gt;NOR",G59:G69)</f>
        <v>0</v>
      </c>
      <c r="H58" s="238"/>
      <c r="I58" s="238">
        <f>SUM(I59:I69)</f>
        <v>0</v>
      </c>
      <c r="J58" s="238"/>
      <c r="K58" s="238">
        <f>SUM(K59:K69)</f>
        <v>0</v>
      </c>
      <c r="L58" s="238"/>
      <c r="M58" s="238">
        <f>SUM(M59:M69)</f>
        <v>0</v>
      </c>
      <c r="N58" s="238"/>
      <c r="O58" s="238">
        <f>SUM(O59:O69)</f>
        <v>113.24000000000001</v>
      </c>
      <c r="P58" s="238"/>
      <c r="Q58" s="238">
        <f>SUM(Q59:Q69)</f>
        <v>0</v>
      </c>
      <c r="R58" s="238"/>
      <c r="S58" s="238"/>
      <c r="T58" s="239"/>
      <c r="U58" s="233"/>
      <c r="V58" s="233">
        <f>SUM(V59:V69)</f>
        <v>133.94999999999999</v>
      </c>
      <c r="W58" s="233"/>
      <c r="X58" s="233"/>
      <c r="AG58" t="s">
        <v>121</v>
      </c>
    </row>
    <row r="59" spans="1:60" outlineLevel="1" x14ac:dyDescent="0.2">
      <c r="A59" s="240">
        <v>16</v>
      </c>
      <c r="B59" s="241" t="s">
        <v>198</v>
      </c>
      <c r="C59" s="257" t="s">
        <v>199</v>
      </c>
      <c r="D59" s="242" t="s">
        <v>142</v>
      </c>
      <c r="E59" s="243">
        <v>79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21</v>
      </c>
      <c r="M59" s="245">
        <f>G59*(1+L59/100)</f>
        <v>0</v>
      </c>
      <c r="N59" s="245">
        <v>0.106</v>
      </c>
      <c r="O59" s="245">
        <f>ROUND(E59*N59,2)</f>
        <v>8.3699999999999992</v>
      </c>
      <c r="P59" s="245">
        <v>0</v>
      </c>
      <c r="Q59" s="245">
        <f>ROUND(E59*P59,2)</f>
        <v>0</v>
      </c>
      <c r="R59" s="245"/>
      <c r="S59" s="245" t="s">
        <v>168</v>
      </c>
      <c r="T59" s="246" t="s">
        <v>126</v>
      </c>
      <c r="U59" s="230">
        <v>0</v>
      </c>
      <c r="V59" s="230">
        <f>ROUND(E59*U59,2)</f>
        <v>0</v>
      </c>
      <c r="W59" s="230"/>
      <c r="X59" s="230" t="s">
        <v>127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128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28"/>
      <c r="B60" s="229"/>
      <c r="C60" s="259" t="s">
        <v>200</v>
      </c>
      <c r="D60" s="247"/>
      <c r="E60" s="247"/>
      <c r="F60" s="247"/>
      <c r="G60" s="247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1"/>
      <c r="Z60" s="211"/>
      <c r="AA60" s="211"/>
      <c r="AB60" s="211"/>
      <c r="AC60" s="211"/>
      <c r="AD60" s="211"/>
      <c r="AE60" s="211"/>
      <c r="AF60" s="211"/>
      <c r="AG60" s="211" t="s">
        <v>134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28"/>
      <c r="B61" s="229"/>
      <c r="C61" s="258" t="s">
        <v>201</v>
      </c>
      <c r="D61" s="231"/>
      <c r="E61" s="232">
        <v>79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1"/>
      <c r="Z61" s="211"/>
      <c r="AA61" s="211"/>
      <c r="AB61" s="211"/>
      <c r="AC61" s="211"/>
      <c r="AD61" s="211"/>
      <c r="AE61" s="211"/>
      <c r="AF61" s="211"/>
      <c r="AG61" s="211" t="s">
        <v>130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40">
        <v>17</v>
      </c>
      <c r="B62" s="241" t="s">
        <v>202</v>
      </c>
      <c r="C62" s="257" t="s">
        <v>203</v>
      </c>
      <c r="D62" s="242" t="s">
        <v>124</v>
      </c>
      <c r="E62" s="243">
        <v>3.95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21</v>
      </c>
      <c r="M62" s="245">
        <f>G62*(1+L62/100)</f>
        <v>0</v>
      </c>
      <c r="N62" s="245">
        <v>2.363</v>
      </c>
      <c r="O62" s="245">
        <f>ROUND(E62*N62,2)</f>
        <v>9.33</v>
      </c>
      <c r="P62" s="245">
        <v>0</v>
      </c>
      <c r="Q62" s="245">
        <f>ROUND(E62*P62,2)</f>
        <v>0</v>
      </c>
      <c r="R62" s="245"/>
      <c r="S62" s="245" t="s">
        <v>168</v>
      </c>
      <c r="T62" s="246" t="s">
        <v>126</v>
      </c>
      <c r="U62" s="230">
        <v>0</v>
      </c>
      <c r="V62" s="230">
        <f>ROUND(E62*U62,2)</f>
        <v>0</v>
      </c>
      <c r="W62" s="230"/>
      <c r="X62" s="230" t="s">
        <v>127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128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28"/>
      <c r="B63" s="229"/>
      <c r="C63" s="259" t="s">
        <v>204</v>
      </c>
      <c r="D63" s="247"/>
      <c r="E63" s="247"/>
      <c r="F63" s="247"/>
      <c r="G63" s="247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1"/>
      <c r="Z63" s="211"/>
      <c r="AA63" s="211"/>
      <c r="AB63" s="211"/>
      <c r="AC63" s="211"/>
      <c r="AD63" s="211"/>
      <c r="AE63" s="211"/>
      <c r="AF63" s="211"/>
      <c r="AG63" s="211" t="s">
        <v>134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28"/>
      <c r="B64" s="229"/>
      <c r="C64" s="258" t="s">
        <v>205</v>
      </c>
      <c r="D64" s="231"/>
      <c r="E64" s="232">
        <v>3.95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1"/>
      <c r="Z64" s="211"/>
      <c r="AA64" s="211"/>
      <c r="AB64" s="211"/>
      <c r="AC64" s="211"/>
      <c r="AD64" s="211"/>
      <c r="AE64" s="211"/>
      <c r="AF64" s="211"/>
      <c r="AG64" s="211" t="s">
        <v>130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2.5" outlineLevel="1" x14ac:dyDescent="0.2">
      <c r="A65" s="240">
        <v>18</v>
      </c>
      <c r="B65" s="241" t="s">
        <v>206</v>
      </c>
      <c r="C65" s="257" t="s">
        <v>207</v>
      </c>
      <c r="D65" s="242" t="s">
        <v>153</v>
      </c>
      <c r="E65" s="243">
        <v>150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21</v>
      </c>
      <c r="M65" s="245">
        <f>G65*(1+L65/100)</f>
        <v>0</v>
      </c>
      <c r="N65" s="245">
        <v>0.62207999999999997</v>
      </c>
      <c r="O65" s="245">
        <f>ROUND(E65*N65,2)</f>
        <v>93.31</v>
      </c>
      <c r="P65" s="245">
        <v>0</v>
      </c>
      <c r="Q65" s="245">
        <f>ROUND(E65*P65,2)</f>
        <v>0</v>
      </c>
      <c r="R65" s="245"/>
      <c r="S65" s="245" t="s">
        <v>125</v>
      </c>
      <c r="T65" s="246" t="s">
        <v>126</v>
      </c>
      <c r="U65" s="230">
        <v>0.89300999999999997</v>
      </c>
      <c r="V65" s="230">
        <f>ROUND(E65*U65,2)</f>
        <v>133.94999999999999</v>
      </c>
      <c r="W65" s="230"/>
      <c r="X65" s="230" t="s">
        <v>208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209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22.5" outlineLevel="1" x14ac:dyDescent="0.2">
      <c r="A66" s="228"/>
      <c r="B66" s="229"/>
      <c r="C66" s="258" t="s">
        <v>210</v>
      </c>
      <c r="D66" s="231"/>
      <c r="E66" s="232">
        <v>150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1"/>
      <c r="Z66" s="211"/>
      <c r="AA66" s="211"/>
      <c r="AB66" s="211"/>
      <c r="AC66" s="211"/>
      <c r="AD66" s="211"/>
      <c r="AE66" s="211"/>
      <c r="AF66" s="211"/>
      <c r="AG66" s="211" t="s">
        <v>130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40">
        <v>19</v>
      </c>
      <c r="B67" s="241" t="s">
        <v>211</v>
      </c>
      <c r="C67" s="257" t="s">
        <v>212</v>
      </c>
      <c r="D67" s="242" t="s">
        <v>213</v>
      </c>
      <c r="E67" s="243">
        <v>159.58000000000001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21</v>
      </c>
      <c r="M67" s="245">
        <f>G67*(1+L67/100)</f>
        <v>0</v>
      </c>
      <c r="N67" s="245">
        <v>1.4E-2</v>
      </c>
      <c r="O67" s="245">
        <f>ROUND(E67*N67,2)</f>
        <v>2.23</v>
      </c>
      <c r="P67" s="245">
        <v>0</v>
      </c>
      <c r="Q67" s="245">
        <f>ROUND(E67*P67,2)</f>
        <v>0</v>
      </c>
      <c r="R67" s="245" t="s">
        <v>214</v>
      </c>
      <c r="S67" s="245" t="s">
        <v>125</v>
      </c>
      <c r="T67" s="246" t="s">
        <v>126</v>
      </c>
      <c r="U67" s="230">
        <v>0</v>
      </c>
      <c r="V67" s="230">
        <f>ROUND(E67*U67,2)</f>
        <v>0</v>
      </c>
      <c r="W67" s="230"/>
      <c r="X67" s="230" t="s">
        <v>175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176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28"/>
      <c r="B68" s="229"/>
      <c r="C68" s="259" t="s">
        <v>215</v>
      </c>
      <c r="D68" s="247"/>
      <c r="E68" s="247"/>
      <c r="F68" s="247"/>
      <c r="G68" s="247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1"/>
      <c r="Z68" s="211"/>
      <c r="AA68" s="211"/>
      <c r="AB68" s="211"/>
      <c r="AC68" s="211"/>
      <c r="AD68" s="211"/>
      <c r="AE68" s="211"/>
      <c r="AF68" s="211"/>
      <c r="AG68" s="211" t="s">
        <v>134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28"/>
      <c r="B69" s="229"/>
      <c r="C69" s="258" t="s">
        <v>216</v>
      </c>
      <c r="D69" s="231"/>
      <c r="E69" s="232">
        <v>159.58000000000001</v>
      </c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1"/>
      <c r="Z69" s="211"/>
      <c r="AA69" s="211"/>
      <c r="AB69" s="211"/>
      <c r="AC69" s="211"/>
      <c r="AD69" s="211"/>
      <c r="AE69" s="211"/>
      <c r="AF69" s="211"/>
      <c r="AG69" s="211" t="s">
        <v>130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5.5" x14ac:dyDescent="0.2">
      <c r="A70" s="234" t="s">
        <v>120</v>
      </c>
      <c r="B70" s="235" t="s">
        <v>77</v>
      </c>
      <c r="C70" s="256" t="s">
        <v>78</v>
      </c>
      <c r="D70" s="236"/>
      <c r="E70" s="237"/>
      <c r="F70" s="238"/>
      <c r="G70" s="238">
        <f>SUMIF(AG71:AG80,"&lt;&gt;NOR",G71:G80)</f>
        <v>0</v>
      </c>
      <c r="H70" s="238"/>
      <c r="I70" s="238">
        <f>SUM(I71:I80)</f>
        <v>0</v>
      </c>
      <c r="J70" s="238"/>
      <c r="K70" s="238">
        <f>SUM(K71:K80)</f>
        <v>0</v>
      </c>
      <c r="L70" s="238"/>
      <c r="M70" s="238">
        <f>SUM(M71:M80)</f>
        <v>0</v>
      </c>
      <c r="N70" s="238"/>
      <c r="O70" s="238">
        <f>SUM(O71:O80)</f>
        <v>509.32000000000005</v>
      </c>
      <c r="P70" s="238"/>
      <c r="Q70" s="238">
        <f>SUM(Q71:Q80)</f>
        <v>0</v>
      </c>
      <c r="R70" s="238"/>
      <c r="S70" s="238"/>
      <c r="T70" s="239"/>
      <c r="U70" s="233"/>
      <c r="V70" s="233">
        <f>SUM(V71:V80)</f>
        <v>119.53</v>
      </c>
      <c r="W70" s="233"/>
      <c r="X70" s="233"/>
      <c r="AG70" t="s">
        <v>121</v>
      </c>
    </row>
    <row r="71" spans="1:60" ht="22.5" outlineLevel="1" x14ac:dyDescent="0.2">
      <c r="A71" s="248">
        <v>20</v>
      </c>
      <c r="B71" s="249" t="s">
        <v>217</v>
      </c>
      <c r="C71" s="260" t="s">
        <v>218</v>
      </c>
      <c r="D71" s="250" t="s">
        <v>153</v>
      </c>
      <c r="E71" s="251">
        <v>770</v>
      </c>
      <c r="F71" s="252"/>
      <c r="G71" s="253">
        <f>ROUND(E71*F71,2)</f>
        <v>0</v>
      </c>
      <c r="H71" s="252"/>
      <c r="I71" s="253">
        <f>ROUND(E71*H71,2)</f>
        <v>0</v>
      </c>
      <c r="J71" s="252"/>
      <c r="K71" s="253">
        <f>ROUND(E71*J71,2)</f>
        <v>0</v>
      </c>
      <c r="L71" s="253">
        <v>21</v>
      </c>
      <c r="M71" s="253">
        <f>G71*(1+L71/100)</f>
        <v>0</v>
      </c>
      <c r="N71" s="253">
        <v>0.41810000000000003</v>
      </c>
      <c r="O71" s="253">
        <f>ROUND(E71*N71,2)</f>
        <v>321.94</v>
      </c>
      <c r="P71" s="253">
        <v>0</v>
      </c>
      <c r="Q71" s="253">
        <f>ROUND(E71*P71,2)</f>
        <v>0</v>
      </c>
      <c r="R71" s="253"/>
      <c r="S71" s="253" t="s">
        <v>125</v>
      </c>
      <c r="T71" s="254" t="s">
        <v>126</v>
      </c>
      <c r="U71" s="230">
        <v>5.5E-2</v>
      </c>
      <c r="V71" s="230">
        <f>ROUND(E71*U71,2)</f>
        <v>42.35</v>
      </c>
      <c r="W71" s="230"/>
      <c r="X71" s="230" t="s">
        <v>127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128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ht="22.5" outlineLevel="1" x14ac:dyDescent="0.2">
      <c r="A72" s="240">
        <v>21</v>
      </c>
      <c r="B72" s="241" t="s">
        <v>219</v>
      </c>
      <c r="C72" s="257" t="s">
        <v>220</v>
      </c>
      <c r="D72" s="242" t="s">
        <v>153</v>
      </c>
      <c r="E72" s="243">
        <v>770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21</v>
      </c>
      <c r="M72" s="245">
        <f>G72*(1+L72/100)</f>
        <v>0</v>
      </c>
      <c r="N72" s="245">
        <v>2.205E-2</v>
      </c>
      <c r="O72" s="245">
        <f>ROUND(E72*N72,2)</f>
        <v>16.98</v>
      </c>
      <c r="P72" s="245">
        <v>0</v>
      </c>
      <c r="Q72" s="245">
        <f>ROUND(E72*P72,2)</f>
        <v>0</v>
      </c>
      <c r="R72" s="245"/>
      <c r="S72" s="245" t="s">
        <v>168</v>
      </c>
      <c r="T72" s="246" t="s">
        <v>126</v>
      </c>
      <c r="U72" s="230">
        <v>2.5000000000000001E-2</v>
      </c>
      <c r="V72" s="230">
        <f>ROUND(E72*U72,2)</f>
        <v>19.25</v>
      </c>
      <c r="W72" s="230"/>
      <c r="X72" s="230" t="s">
        <v>127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128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28"/>
      <c r="B73" s="229"/>
      <c r="C73" s="259" t="s">
        <v>221</v>
      </c>
      <c r="D73" s="247"/>
      <c r="E73" s="247"/>
      <c r="F73" s="247"/>
      <c r="G73" s="247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1"/>
      <c r="Z73" s="211"/>
      <c r="AA73" s="211"/>
      <c r="AB73" s="211"/>
      <c r="AC73" s="211"/>
      <c r="AD73" s="211"/>
      <c r="AE73" s="211"/>
      <c r="AF73" s="211"/>
      <c r="AG73" s="211" t="s">
        <v>134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22.5" outlineLevel="1" x14ac:dyDescent="0.2">
      <c r="A74" s="248">
        <v>22</v>
      </c>
      <c r="B74" s="249" t="s">
        <v>222</v>
      </c>
      <c r="C74" s="260" t="s">
        <v>223</v>
      </c>
      <c r="D74" s="250" t="s">
        <v>153</v>
      </c>
      <c r="E74" s="251">
        <v>770</v>
      </c>
      <c r="F74" s="252"/>
      <c r="G74" s="253">
        <f>ROUND(E74*F74,2)</f>
        <v>0</v>
      </c>
      <c r="H74" s="252"/>
      <c r="I74" s="253">
        <f>ROUND(E74*H74,2)</f>
        <v>0</v>
      </c>
      <c r="J74" s="252"/>
      <c r="K74" s="253">
        <f>ROUND(E74*J74,2)</f>
        <v>0</v>
      </c>
      <c r="L74" s="253">
        <v>21</v>
      </c>
      <c r="M74" s="253">
        <f>G74*(1+L74/100)</f>
        <v>0</v>
      </c>
      <c r="N74" s="253">
        <v>4.41E-2</v>
      </c>
      <c r="O74" s="253">
        <f>ROUND(E74*N74,2)</f>
        <v>33.96</v>
      </c>
      <c r="P74" s="253">
        <v>0</v>
      </c>
      <c r="Q74" s="253">
        <f>ROUND(E74*P74,2)</f>
        <v>0</v>
      </c>
      <c r="R74" s="253"/>
      <c r="S74" s="253" t="s">
        <v>168</v>
      </c>
      <c r="T74" s="254" t="s">
        <v>126</v>
      </c>
      <c r="U74" s="230">
        <v>2.5000000000000001E-2</v>
      </c>
      <c r="V74" s="230">
        <f>ROUND(E74*U74,2)</f>
        <v>19.25</v>
      </c>
      <c r="W74" s="230"/>
      <c r="X74" s="230" t="s">
        <v>127</v>
      </c>
      <c r="Y74" s="211"/>
      <c r="Z74" s="211"/>
      <c r="AA74" s="211"/>
      <c r="AB74" s="211"/>
      <c r="AC74" s="211"/>
      <c r="AD74" s="211"/>
      <c r="AE74" s="211"/>
      <c r="AF74" s="211"/>
      <c r="AG74" s="211" t="s">
        <v>128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ht="22.5" outlineLevel="1" x14ac:dyDescent="0.2">
      <c r="A75" s="240">
        <v>23</v>
      </c>
      <c r="B75" s="241" t="s">
        <v>224</v>
      </c>
      <c r="C75" s="257" t="s">
        <v>225</v>
      </c>
      <c r="D75" s="242" t="s">
        <v>153</v>
      </c>
      <c r="E75" s="243">
        <v>773.42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21</v>
      </c>
      <c r="M75" s="245">
        <f>G75*(1+L75/100)</f>
        <v>0</v>
      </c>
      <c r="N75" s="245">
        <v>8.8200000000000001E-2</v>
      </c>
      <c r="O75" s="245">
        <f>ROUND(E75*N75,2)</f>
        <v>68.22</v>
      </c>
      <c r="P75" s="245">
        <v>0</v>
      </c>
      <c r="Q75" s="245">
        <f>ROUND(E75*P75,2)</f>
        <v>0</v>
      </c>
      <c r="R75" s="245"/>
      <c r="S75" s="245" t="s">
        <v>168</v>
      </c>
      <c r="T75" s="246" t="s">
        <v>126</v>
      </c>
      <c r="U75" s="230">
        <v>2.5000000000000001E-2</v>
      </c>
      <c r="V75" s="230">
        <f>ROUND(E75*U75,2)</f>
        <v>19.34</v>
      </c>
      <c r="W75" s="230"/>
      <c r="X75" s="230" t="s">
        <v>127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128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28"/>
      <c r="B76" s="229"/>
      <c r="C76" s="258" t="s">
        <v>226</v>
      </c>
      <c r="D76" s="231"/>
      <c r="E76" s="232">
        <v>770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1"/>
      <c r="Z76" s="211"/>
      <c r="AA76" s="211"/>
      <c r="AB76" s="211"/>
      <c r="AC76" s="211"/>
      <c r="AD76" s="211"/>
      <c r="AE76" s="211"/>
      <c r="AF76" s="211"/>
      <c r="AG76" s="211" t="s">
        <v>130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28"/>
      <c r="B77" s="229"/>
      <c r="C77" s="258" t="s">
        <v>227</v>
      </c>
      <c r="D77" s="231"/>
      <c r="E77" s="232">
        <v>3.42</v>
      </c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1"/>
      <c r="Z77" s="211"/>
      <c r="AA77" s="211"/>
      <c r="AB77" s="211"/>
      <c r="AC77" s="211"/>
      <c r="AD77" s="211"/>
      <c r="AE77" s="211"/>
      <c r="AF77" s="211"/>
      <c r="AG77" s="211" t="s">
        <v>130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ht="22.5" outlineLevel="1" x14ac:dyDescent="0.2">
      <c r="A78" s="240">
        <v>24</v>
      </c>
      <c r="B78" s="241" t="s">
        <v>228</v>
      </c>
      <c r="C78" s="257" t="s">
        <v>229</v>
      </c>
      <c r="D78" s="242" t="s">
        <v>153</v>
      </c>
      <c r="E78" s="243">
        <v>773.42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21</v>
      </c>
      <c r="M78" s="245">
        <f>G78*(1+L78/100)</f>
        <v>0</v>
      </c>
      <c r="N78" s="245">
        <v>8.8200000000000001E-2</v>
      </c>
      <c r="O78" s="245">
        <f>ROUND(E78*N78,2)</f>
        <v>68.22</v>
      </c>
      <c r="P78" s="245">
        <v>0</v>
      </c>
      <c r="Q78" s="245">
        <f>ROUND(E78*P78,2)</f>
        <v>0</v>
      </c>
      <c r="R78" s="245"/>
      <c r="S78" s="245" t="s">
        <v>168</v>
      </c>
      <c r="T78" s="246" t="s">
        <v>126</v>
      </c>
      <c r="U78" s="230">
        <v>2.5000000000000001E-2</v>
      </c>
      <c r="V78" s="230">
        <f>ROUND(E78*U78,2)</f>
        <v>19.34</v>
      </c>
      <c r="W78" s="230"/>
      <c r="X78" s="230" t="s">
        <v>127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128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28"/>
      <c r="B79" s="229"/>
      <c r="C79" s="258" t="s">
        <v>226</v>
      </c>
      <c r="D79" s="231"/>
      <c r="E79" s="232">
        <v>770</v>
      </c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1"/>
      <c r="Z79" s="211"/>
      <c r="AA79" s="211"/>
      <c r="AB79" s="211"/>
      <c r="AC79" s="211"/>
      <c r="AD79" s="211"/>
      <c r="AE79" s="211"/>
      <c r="AF79" s="211"/>
      <c r="AG79" s="211" t="s">
        <v>130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28"/>
      <c r="B80" s="229"/>
      <c r="C80" s="258" t="s">
        <v>227</v>
      </c>
      <c r="D80" s="231"/>
      <c r="E80" s="232">
        <v>3.42</v>
      </c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1"/>
      <c r="Z80" s="211"/>
      <c r="AA80" s="211"/>
      <c r="AB80" s="211"/>
      <c r="AC80" s="211"/>
      <c r="AD80" s="211"/>
      <c r="AE80" s="211"/>
      <c r="AF80" s="211"/>
      <c r="AG80" s="211" t="s">
        <v>130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x14ac:dyDescent="0.2">
      <c r="A81" s="234" t="s">
        <v>120</v>
      </c>
      <c r="B81" s="235" t="s">
        <v>79</v>
      </c>
      <c r="C81" s="256" t="s">
        <v>80</v>
      </c>
      <c r="D81" s="236"/>
      <c r="E81" s="237"/>
      <c r="F81" s="238"/>
      <c r="G81" s="238">
        <f>SUMIF(AG82:AG95,"&lt;&gt;NOR",G82:G95)</f>
        <v>0</v>
      </c>
      <c r="H81" s="238"/>
      <c r="I81" s="238">
        <f>SUM(I82:I95)</f>
        <v>0</v>
      </c>
      <c r="J81" s="238"/>
      <c r="K81" s="238">
        <f>SUM(K82:K95)</f>
        <v>0</v>
      </c>
      <c r="L81" s="238"/>
      <c r="M81" s="238">
        <f>SUM(M82:M95)</f>
        <v>0</v>
      </c>
      <c r="N81" s="238"/>
      <c r="O81" s="238">
        <f>SUM(O82:O95)</f>
        <v>2.93</v>
      </c>
      <c r="P81" s="238"/>
      <c r="Q81" s="238">
        <f>SUM(Q82:Q95)</f>
        <v>0</v>
      </c>
      <c r="R81" s="238"/>
      <c r="S81" s="238"/>
      <c r="T81" s="239"/>
      <c r="U81" s="233"/>
      <c r="V81" s="233">
        <f>SUM(V82:V95)</f>
        <v>55.319999999999993</v>
      </c>
      <c r="W81" s="233"/>
      <c r="X81" s="233"/>
      <c r="AG81" t="s">
        <v>121</v>
      </c>
    </row>
    <row r="82" spans="1:60" outlineLevel="1" x14ac:dyDescent="0.2">
      <c r="A82" s="240">
        <v>25</v>
      </c>
      <c r="B82" s="241" t="s">
        <v>230</v>
      </c>
      <c r="C82" s="257" t="s">
        <v>231</v>
      </c>
      <c r="D82" s="242" t="s">
        <v>124</v>
      </c>
      <c r="E82" s="243">
        <v>5.8079999999999998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21</v>
      </c>
      <c r="M82" s="245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5"/>
      <c r="S82" s="245" t="s">
        <v>125</v>
      </c>
      <c r="T82" s="246" t="s">
        <v>126</v>
      </c>
      <c r="U82" s="230">
        <v>1.587</v>
      </c>
      <c r="V82" s="230">
        <f>ROUND(E82*U82,2)</f>
        <v>9.2200000000000006</v>
      </c>
      <c r="W82" s="230"/>
      <c r="X82" s="230" t="s">
        <v>127</v>
      </c>
      <c r="Y82" s="211"/>
      <c r="Z82" s="211"/>
      <c r="AA82" s="211"/>
      <c r="AB82" s="211"/>
      <c r="AC82" s="211"/>
      <c r="AD82" s="211"/>
      <c r="AE82" s="211"/>
      <c r="AF82" s="211"/>
      <c r="AG82" s="211" t="s">
        <v>128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28"/>
      <c r="B83" s="229"/>
      <c r="C83" s="258" t="s">
        <v>232</v>
      </c>
      <c r="D83" s="231"/>
      <c r="E83" s="232">
        <v>5.8079999999999998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1"/>
      <c r="Z83" s="211"/>
      <c r="AA83" s="211"/>
      <c r="AB83" s="211"/>
      <c r="AC83" s="211"/>
      <c r="AD83" s="211"/>
      <c r="AE83" s="211"/>
      <c r="AF83" s="211"/>
      <c r="AG83" s="211" t="s">
        <v>130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40">
        <v>26</v>
      </c>
      <c r="B84" s="241" t="s">
        <v>233</v>
      </c>
      <c r="C84" s="257" t="s">
        <v>234</v>
      </c>
      <c r="D84" s="242" t="s">
        <v>124</v>
      </c>
      <c r="E84" s="243">
        <v>2.1779999999999999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21</v>
      </c>
      <c r="M84" s="245">
        <f>G84*(1+L84/100)</f>
        <v>0</v>
      </c>
      <c r="N84" s="245">
        <v>1.1322000000000001</v>
      </c>
      <c r="O84" s="245">
        <f>ROUND(E84*N84,2)</f>
        <v>2.4700000000000002</v>
      </c>
      <c r="P84" s="245">
        <v>0</v>
      </c>
      <c r="Q84" s="245">
        <f>ROUND(E84*P84,2)</f>
        <v>0</v>
      </c>
      <c r="R84" s="245"/>
      <c r="S84" s="245" t="s">
        <v>125</v>
      </c>
      <c r="T84" s="246" t="s">
        <v>126</v>
      </c>
      <c r="U84" s="230">
        <v>1.6950000000000001</v>
      </c>
      <c r="V84" s="230">
        <f>ROUND(E84*U84,2)</f>
        <v>3.69</v>
      </c>
      <c r="W84" s="230"/>
      <c r="X84" s="230" t="s">
        <v>127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128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28"/>
      <c r="B85" s="229"/>
      <c r="C85" s="258" t="s">
        <v>235</v>
      </c>
      <c r="D85" s="231"/>
      <c r="E85" s="232">
        <v>2.1779999999999999</v>
      </c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1"/>
      <c r="Z85" s="211"/>
      <c r="AA85" s="211"/>
      <c r="AB85" s="211"/>
      <c r="AC85" s="211"/>
      <c r="AD85" s="211"/>
      <c r="AE85" s="211"/>
      <c r="AF85" s="211"/>
      <c r="AG85" s="211" t="s">
        <v>130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40">
        <v>27</v>
      </c>
      <c r="B86" s="241" t="s">
        <v>236</v>
      </c>
      <c r="C86" s="257" t="s">
        <v>237</v>
      </c>
      <c r="D86" s="242" t="s">
        <v>142</v>
      </c>
      <c r="E86" s="243">
        <v>228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21</v>
      </c>
      <c r="M86" s="245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5"/>
      <c r="S86" s="245" t="s">
        <v>125</v>
      </c>
      <c r="T86" s="246" t="s">
        <v>126</v>
      </c>
      <c r="U86" s="230">
        <v>0.17199999999999999</v>
      </c>
      <c r="V86" s="230">
        <f>ROUND(E86*U86,2)</f>
        <v>39.22</v>
      </c>
      <c r="W86" s="230"/>
      <c r="X86" s="230" t="s">
        <v>127</v>
      </c>
      <c r="Y86" s="211"/>
      <c r="Z86" s="211"/>
      <c r="AA86" s="211"/>
      <c r="AB86" s="211"/>
      <c r="AC86" s="211"/>
      <c r="AD86" s="211"/>
      <c r="AE86" s="211"/>
      <c r="AF86" s="211"/>
      <c r="AG86" s="211" t="s">
        <v>238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28"/>
      <c r="B87" s="229"/>
      <c r="C87" s="258" t="s">
        <v>239</v>
      </c>
      <c r="D87" s="231"/>
      <c r="E87" s="232">
        <v>228</v>
      </c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1"/>
      <c r="Z87" s="211"/>
      <c r="AA87" s="211"/>
      <c r="AB87" s="211"/>
      <c r="AC87" s="211"/>
      <c r="AD87" s="211"/>
      <c r="AE87" s="211"/>
      <c r="AF87" s="211"/>
      <c r="AG87" s="211" t="s">
        <v>130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40">
        <v>28</v>
      </c>
      <c r="B88" s="241" t="s">
        <v>240</v>
      </c>
      <c r="C88" s="257" t="s">
        <v>241</v>
      </c>
      <c r="D88" s="242" t="s">
        <v>142</v>
      </c>
      <c r="E88" s="243">
        <v>24.2</v>
      </c>
      <c r="F88" s="244"/>
      <c r="G88" s="245">
        <f>ROUND(E88*F88,2)</f>
        <v>0</v>
      </c>
      <c r="H88" s="244"/>
      <c r="I88" s="245">
        <f>ROUND(E88*H88,2)</f>
        <v>0</v>
      </c>
      <c r="J88" s="244"/>
      <c r="K88" s="245">
        <f>ROUND(E88*J88,2)</f>
        <v>0</v>
      </c>
      <c r="L88" s="245">
        <v>21</v>
      </c>
      <c r="M88" s="245">
        <f>G88*(1+L88/100)</f>
        <v>0</v>
      </c>
      <c r="N88" s="245">
        <v>1.1E-4</v>
      </c>
      <c r="O88" s="245">
        <f>ROUND(E88*N88,2)</f>
        <v>0</v>
      </c>
      <c r="P88" s="245">
        <v>0</v>
      </c>
      <c r="Q88" s="245">
        <f>ROUND(E88*P88,2)</f>
        <v>0</v>
      </c>
      <c r="R88" s="245"/>
      <c r="S88" s="245" t="s">
        <v>125</v>
      </c>
      <c r="T88" s="246" t="s">
        <v>126</v>
      </c>
      <c r="U88" s="230">
        <v>0.13200000000000001</v>
      </c>
      <c r="V88" s="230">
        <f>ROUND(E88*U88,2)</f>
        <v>3.19</v>
      </c>
      <c r="W88" s="230"/>
      <c r="X88" s="230" t="s">
        <v>127</v>
      </c>
      <c r="Y88" s="211"/>
      <c r="Z88" s="211"/>
      <c r="AA88" s="211"/>
      <c r="AB88" s="211"/>
      <c r="AC88" s="211"/>
      <c r="AD88" s="211"/>
      <c r="AE88" s="211"/>
      <c r="AF88" s="211"/>
      <c r="AG88" s="211" t="s">
        <v>128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28"/>
      <c r="B89" s="229"/>
      <c r="C89" s="258" t="s">
        <v>242</v>
      </c>
      <c r="D89" s="231"/>
      <c r="E89" s="232">
        <v>24.2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1"/>
      <c r="Z89" s="211"/>
      <c r="AA89" s="211"/>
      <c r="AB89" s="211"/>
      <c r="AC89" s="211"/>
      <c r="AD89" s="211"/>
      <c r="AE89" s="211"/>
      <c r="AF89" s="211"/>
      <c r="AG89" s="211" t="s">
        <v>130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40">
        <v>29</v>
      </c>
      <c r="B90" s="241" t="s">
        <v>243</v>
      </c>
      <c r="C90" s="257" t="s">
        <v>244</v>
      </c>
      <c r="D90" s="242" t="s">
        <v>142</v>
      </c>
      <c r="E90" s="243">
        <v>24.2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21</v>
      </c>
      <c r="M90" s="245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5"/>
      <c r="S90" s="245" t="s">
        <v>168</v>
      </c>
      <c r="T90" s="246" t="s">
        <v>126</v>
      </c>
      <c r="U90" s="230">
        <v>0</v>
      </c>
      <c r="V90" s="230">
        <f>ROUND(E90*U90,2)</f>
        <v>0</v>
      </c>
      <c r="W90" s="230"/>
      <c r="X90" s="230" t="s">
        <v>127</v>
      </c>
      <c r="Y90" s="211"/>
      <c r="Z90" s="211"/>
      <c r="AA90" s="211"/>
      <c r="AB90" s="211"/>
      <c r="AC90" s="211"/>
      <c r="AD90" s="211"/>
      <c r="AE90" s="211"/>
      <c r="AF90" s="211"/>
      <c r="AG90" s="211" t="s">
        <v>128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28"/>
      <c r="B91" s="229"/>
      <c r="C91" s="259" t="s">
        <v>245</v>
      </c>
      <c r="D91" s="247"/>
      <c r="E91" s="247"/>
      <c r="F91" s="247"/>
      <c r="G91" s="247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1"/>
      <c r="Z91" s="211"/>
      <c r="AA91" s="211"/>
      <c r="AB91" s="211"/>
      <c r="AC91" s="211"/>
      <c r="AD91" s="211"/>
      <c r="AE91" s="211"/>
      <c r="AF91" s="211"/>
      <c r="AG91" s="211" t="s">
        <v>134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40">
        <v>30</v>
      </c>
      <c r="B92" s="241" t="s">
        <v>246</v>
      </c>
      <c r="C92" s="257" t="s">
        <v>247</v>
      </c>
      <c r="D92" s="242" t="s">
        <v>213</v>
      </c>
      <c r="E92" s="243">
        <v>49.704000000000001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21</v>
      </c>
      <c r="M92" s="245">
        <f>G92*(1+L92/100)</f>
        <v>0</v>
      </c>
      <c r="N92" s="245">
        <v>7.4999999999999997E-3</v>
      </c>
      <c r="O92" s="245">
        <f>ROUND(E92*N92,2)</f>
        <v>0.37</v>
      </c>
      <c r="P92" s="245">
        <v>0</v>
      </c>
      <c r="Q92" s="245">
        <f>ROUND(E92*P92,2)</f>
        <v>0</v>
      </c>
      <c r="R92" s="245" t="s">
        <v>214</v>
      </c>
      <c r="S92" s="245" t="s">
        <v>125</v>
      </c>
      <c r="T92" s="246" t="s">
        <v>126</v>
      </c>
      <c r="U92" s="230">
        <v>0</v>
      </c>
      <c r="V92" s="230">
        <f>ROUND(E92*U92,2)</f>
        <v>0</v>
      </c>
      <c r="W92" s="230"/>
      <c r="X92" s="230" t="s">
        <v>175</v>
      </c>
      <c r="Y92" s="211"/>
      <c r="Z92" s="211"/>
      <c r="AA92" s="211"/>
      <c r="AB92" s="211"/>
      <c r="AC92" s="211"/>
      <c r="AD92" s="211"/>
      <c r="AE92" s="211"/>
      <c r="AF92" s="211"/>
      <c r="AG92" s="211" t="s">
        <v>176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28"/>
      <c r="B93" s="229"/>
      <c r="C93" s="258" t="s">
        <v>248</v>
      </c>
      <c r="D93" s="231"/>
      <c r="E93" s="232">
        <v>49.704000000000001</v>
      </c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1"/>
      <c r="Z93" s="211"/>
      <c r="AA93" s="211"/>
      <c r="AB93" s="211"/>
      <c r="AC93" s="211"/>
      <c r="AD93" s="211"/>
      <c r="AE93" s="211"/>
      <c r="AF93" s="211"/>
      <c r="AG93" s="211" t="s">
        <v>130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ht="22.5" outlineLevel="1" x14ac:dyDescent="0.2">
      <c r="A94" s="240">
        <v>31</v>
      </c>
      <c r="B94" s="241" t="s">
        <v>249</v>
      </c>
      <c r="C94" s="257" t="s">
        <v>250</v>
      </c>
      <c r="D94" s="242" t="s">
        <v>213</v>
      </c>
      <c r="E94" s="243">
        <v>5.2755999999999998</v>
      </c>
      <c r="F94" s="244"/>
      <c r="G94" s="245">
        <f>ROUND(E94*F94,2)</f>
        <v>0</v>
      </c>
      <c r="H94" s="244"/>
      <c r="I94" s="245">
        <f>ROUND(E94*H94,2)</f>
        <v>0</v>
      </c>
      <c r="J94" s="244"/>
      <c r="K94" s="245">
        <f>ROUND(E94*J94,2)</f>
        <v>0</v>
      </c>
      <c r="L94" s="245">
        <v>21</v>
      </c>
      <c r="M94" s="245">
        <f>G94*(1+L94/100)</f>
        <v>0</v>
      </c>
      <c r="N94" s="245">
        <v>1.6660000000000001E-2</v>
      </c>
      <c r="O94" s="245">
        <f>ROUND(E94*N94,2)</f>
        <v>0.09</v>
      </c>
      <c r="P94" s="245">
        <v>0</v>
      </c>
      <c r="Q94" s="245">
        <f>ROUND(E94*P94,2)</f>
        <v>0</v>
      </c>
      <c r="R94" s="245" t="s">
        <v>214</v>
      </c>
      <c r="S94" s="245" t="s">
        <v>125</v>
      </c>
      <c r="T94" s="246" t="s">
        <v>126</v>
      </c>
      <c r="U94" s="230">
        <v>0</v>
      </c>
      <c r="V94" s="230">
        <f>ROUND(E94*U94,2)</f>
        <v>0</v>
      </c>
      <c r="W94" s="230"/>
      <c r="X94" s="230" t="s">
        <v>175</v>
      </c>
      <c r="Y94" s="211"/>
      <c r="Z94" s="211"/>
      <c r="AA94" s="211"/>
      <c r="AB94" s="211"/>
      <c r="AC94" s="211"/>
      <c r="AD94" s="211"/>
      <c r="AE94" s="211"/>
      <c r="AF94" s="211"/>
      <c r="AG94" s="211" t="s">
        <v>176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28"/>
      <c r="B95" s="229"/>
      <c r="C95" s="258" t="s">
        <v>251</v>
      </c>
      <c r="D95" s="231"/>
      <c r="E95" s="232">
        <v>5.2755999999999998</v>
      </c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1"/>
      <c r="Z95" s="211"/>
      <c r="AA95" s="211"/>
      <c r="AB95" s="211"/>
      <c r="AC95" s="211"/>
      <c r="AD95" s="211"/>
      <c r="AE95" s="211"/>
      <c r="AF95" s="211"/>
      <c r="AG95" s="211" t="s">
        <v>130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x14ac:dyDescent="0.2">
      <c r="A96" s="234" t="s">
        <v>120</v>
      </c>
      <c r="B96" s="235" t="s">
        <v>81</v>
      </c>
      <c r="C96" s="256" t="s">
        <v>82</v>
      </c>
      <c r="D96" s="236"/>
      <c r="E96" s="237"/>
      <c r="F96" s="238"/>
      <c r="G96" s="238">
        <f>SUMIF(AG97:AG108,"&lt;&gt;NOR",G97:G108)</f>
        <v>0</v>
      </c>
      <c r="H96" s="238"/>
      <c r="I96" s="238">
        <f>SUM(I97:I108)</f>
        <v>0</v>
      </c>
      <c r="J96" s="238"/>
      <c r="K96" s="238">
        <f>SUM(K97:K108)</f>
        <v>0</v>
      </c>
      <c r="L96" s="238"/>
      <c r="M96" s="238">
        <f>SUM(M97:M108)</f>
        <v>0</v>
      </c>
      <c r="N96" s="238"/>
      <c r="O96" s="238">
        <f>SUM(O97:O108)</f>
        <v>7.64</v>
      </c>
      <c r="P96" s="238"/>
      <c r="Q96" s="238">
        <f>SUM(Q97:Q108)</f>
        <v>0</v>
      </c>
      <c r="R96" s="238"/>
      <c r="S96" s="238"/>
      <c r="T96" s="239"/>
      <c r="U96" s="233"/>
      <c r="V96" s="233">
        <f>SUM(V97:V108)</f>
        <v>15.45</v>
      </c>
      <c r="W96" s="233"/>
      <c r="X96" s="233"/>
      <c r="AG96" t="s">
        <v>121</v>
      </c>
    </row>
    <row r="97" spans="1:60" ht="22.5" outlineLevel="1" x14ac:dyDescent="0.2">
      <c r="A97" s="240">
        <v>32</v>
      </c>
      <c r="B97" s="241" t="s">
        <v>252</v>
      </c>
      <c r="C97" s="257" t="s">
        <v>253</v>
      </c>
      <c r="D97" s="242" t="s">
        <v>142</v>
      </c>
      <c r="E97" s="243">
        <v>35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21</v>
      </c>
      <c r="M97" s="245">
        <f>G97*(1+L97/100)</f>
        <v>0</v>
      </c>
      <c r="N97" s="245">
        <v>8.4940000000000002E-2</v>
      </c>
      <c r="O97" s="245">
        <f>ROUND(E97*N97,2)</f>
        <v>2.97</v>
      </c>
      <c r="P97" s="245">
        <v>0</v>
      </c>
      <c r="Q97" s="245">
        <f>ROUND(E97*P97,2)</f>
        <v>0</v>
      </c>
      <c r="R97" s="245"/>
      <c r="S97" s="245" t="s">
        <v>125</v>
      </c>
      <c r="T97" s="246" t="s">
        <v>126</v>
      </c>
      <c r="U97" s="230">
        <v>0.4415</v>
      </c>
      <c r="V97" s="230">
        <f>ROUND(E97*U97,2)</f>
        <v>15.45</v>
      </c>
      <c r="W97" s="230"/>
      <c r="X97" s="230" t="s">
        <v>127</v>
      </c>
      <c r="Y97" s="211"/>
      <c r="Z97" s="211"/>
      <c r="AA97" s="211"/>
      <c r="AB97" s="211"/>
      <c r="AC97" s="211"/>
      <c r="AD97" s="211"/>
      <c r="AE97" s="211"/>
      <c r="AF97" s="211"/>
      <c r="AG97" s="211" t="s">
        <v>128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28"/>
      <c r="B98" s="229"/>
      <c r="C98" s="259" t="s">
        <v>254</v>
      </c>
      <c r="D98" s="247"/>
      <c r="E98" s="247"/>
      <c r="F98" s="247"/>
      <c r="G98" s="247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1"/>
      <c r="Z98" s="211"/>
      <c r="AA98" s="211"/>
      <c r="AB98" s="211"/>
      <c r="AC98" s="211"/>
      <c r="AD98" s="211"/>
      <c r="AE98" s="211"/>
      <c r="AF98" s="211"/>
      <c r="AG98" s="211" t="s">
        <v>134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28"/>
      <c r="B99" s="229"/>
      <c r="C99" s="258" t="s">
        <v>255</v>
      </c>
      <c r="D99" s="231"/>
      <c r="E99" s="232">
        <v>35</v>
      </c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1"/>
      <c r="Z99" s="211"/>
      <c r="AA99" s="211"/>
      <c r="AB99" s="211"/>
      <c r="AC99" s="211"/>
      <c r="AD99" s="211"/>
      <c r="AE99" s="211"/>
      <c r="AF99" s="211"/>
      <c r="AG99" s="211" t="s">
        <v>130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40">
        <v>33</v>
      </c>
      <c r="B100" s="241" t="s">
        <v>202</v>
      </c>
      <c r="C100" s="257" t="s">
        <v>203</v>
      </c>
      <c r="D100" s="242" t="s">
        <v>124</v>
      </c>
      <c r="E100" s="243">
        <v>1.75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21</v>
      </c>
      <c r="M100" s="245">
        <f>G100*(1+L100/100)</f>
        <v>0</v>
      </c>
      <c r="N100" s="245">
        <v>2.363</v>
      </c>
      <c r="O100" s="245">
        <f>ROUND(E100*N100,2)</f>
        <v>4.1399999999999997</v>
      </c>
      <c r="P100" s="245">
        <v>0</v>
      </c>
      <c r="Q100" s="245">
        <f>ROUND(E100*P100,2)</f>
        <v>0</v>
      </c>
      <c r="R100" s="245"/>
      <c r="S100" s="245" t="s">
        <v>168</v>
      </c>
      <c r="T100" s="246" t="s">
        <v>126</v>
      </c>
      <c r="U100" s="230">
        <v>0</v>
      </c>
      <c r="V100" s="230">
        <f>ROUND(E100*U100,2)</f>
        <v>0</v>
      </c>
      <c r="W100" s="230"/>
      <c r="X100" s="230" t="s">
        <v>127</v>
      </c>
      <c r="Y100" s="211"/>
      <c r="Z100" s="211"/>
      <c r="AA100" s="211"/>
      <c r="AB100" s="211"/>
      <c r="AC100" s="211"/>
      <c r="AD100" s="211"/>
      <c r="AE100" s="211"/>
      <c r="AF100" s="211"/>
      <c r="AG100" s="211" t="s">
        <v>128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28"/>
      <c r="B101" s="229"/>
      <c r="C101" s="259" t="s">
        <v>204</v>
      </c>
      <c r="D101" s="247"/>
      <c r="E101" s="247"/>
      <c r="F101" s="247"/>
      <c r="G101" s="247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134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28"/>
      <c r="B102" s="229"/>
      <c r="C102" s="258" t="s">
        <v>256</v>
      </c>
      <c r="D102" s="231"/>
      <c r="E102" s="232">
        <v>1.75</v>
      </c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1"/>
      <c r="Z102" s="211"/>
      <c r="AA102" s="211"/>
      <c r="AB102" s="211"/>
      <c r="AC102" s="211"/>
      <c r="AD102" s="211"/>
      <c r="AE102" s="211"/>
      <c r="AF102" s="211"/>
      <c r="AG102" s="211" t="s">
        <v>130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40">
        <v>34</v>
      </c>
      <c r="B103" s="241" t="s">
        <v>257</v>
      </c>
      <c r="C103" s="257" t="s">
        <v>258</v>
      </c>
      <c r="D103" s="242" t="s">
        <v>213</v>
      </c>
      <c r="E103" s="243">
        <v>34.35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21</v>
      </c>
      <c r="M103" s="245">
        <f>G103*(1+L103/100)</f>
        <v>0</v>
      </c>
      <c r="N103" s="245">
        <v>1.4500000000000001E-2</v>
      </c>
      <c r="O103" s="245">
        <f>ROUND(E103*N103,2)</f>
        <v>0.5</v>
      </c>
      <c r="P103" s="245">
        <v>0</v>
      </c>
      <c r="Q103" s="245">
        <f>ROUND(E103*P103,2)</f>
        <v>0</v>
      </c>
      <c r="R103" s="245"/>
      <c r="S103" s="245" t="s">
        <v>168</v>
      </c>
      <c r="T103" s="246" t="s">
        <v>126</v>
      </c>
      <c r="U103" s="230">
        <v>0</v>
      </c>
      <c r="V103" s="230">
        <f>ROUND(E103*U103,2)</f>
        <v>0</v>
      </c>
      <c r="W103" s="230"/>
      <c r="X103" s="230" t="s">
        <v>169</v>
      </c>
      <c r="Y103" s="211"/>
      <c r="Z103" s="211"/>
      <c r="AA103" s="211"/>
      <c r="AB103" s="211"/>
      <c r="AC103" s="211"/>
      <c r="AD103" s="211"/>
      <c r="AE103" s="211"/>
      <c r="AF103" s="211"/>
      <c r="AG103" s="211" t="s">
        <v>170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28"/>
      <c r="B104" s="229"/>
      <c r="C104" s="259" t="s">
        <v>259</v>
      </c>
      <c r="D104" s="247"/>
      <c r="E104" s="247"/>
      <c r="F104" s="247"/>
      <c r="G104" s="247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134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28"/>
      <c r="B105" s="229"/>
      <c r="C105" s="258" t="s">
        <v>260</v>
      </c>
      <c r="D105" s="231"/>
      <c r="E105" s="232">
        <v>35.35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130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28"/>
      <c r="B106" s="229"/>
      <c r="C106" s="258" t="s">
        <v>261</v>
      </c>
      <c r="D106" s="231"/>
      <c r="E106" s="232">
        <v>-1</v>
      </c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1"/>
      <c r="Z106" s="211"/>
      <c r="AA106" s="211"/>
      <c r="AB106" s="211"/>
      <c r="AC106" s="211"/>
      <c r="AD106" s="211"/>
      <c r="AE106" s="211"/>
      <c r="AF106" s="211"/>
      <c r="AG106" s="211" t="s">
        <v>130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40">
        <v>35</v>
      </c>
      <c r="B107" s="241" t="s">
        <v>262</v>
      </c>
      <c r="C107" s="257" t="s">
        <v>263</v>
      </c>
      <c r="D107" s="242" t="s">
        <v>213</v>
      </c>
      <c r="E107" s="243">
        <v>2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21</v>
      </c>
      <c r="M107" s="245">
        <f>G107*(1+L107/100)</f>
        <v>0</v>
      </c>
      <c r="N107" s="245">
        <v>1.4500000000000001E-2</v>
      </c>
      <c r="O107" s="245">
        <f>ROUND(E107*N107,2)</f>
        <v>0.03</v>
      </c>
      <c r="P107" s="245">
        <v>0</v>
      </c>
      <c r="Q107" s="245">
        <f>ROUND(E107*P107,2)</f>
        <v>0</v>
      </c>
      <c r="R107" s="245"/>
      <c r="S107" s="245" t="s">
        <v>168</v>
      </c>
      <c r="T107" s="246" t="s">
        <v>126</v>
      </c>
      <c r="U107" s="230">
        <v>0</v>
      </c>
      <c r="V107" s="230">
        <f>ROUND(E107*U107,2)</f>
        <v>0</v>
      </c>
      <c r="W107" s="230"/>
      <c r="X107" s="230" t="s">
        <v>169</v>
      </c>
      <c r="Y107" s="211"/>
      <c r="Z107" s="211"/>
      <c r="AA107" s="211"/>
      <c r="AB107" s="211"/>
      <c r="AC107" s="211"/>
      <c r="AD107" s="211"/>
      <c r="AE107" s="211"/>
      <c r="AF107" s="211"/>
      <c r="AG107" s="211" t="s">
        <v>170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28"/>
      <c r="B108" s="229"/>
      <c r="C108" s="259" t="s">
        <v>264</v>
      </c>
      <c r="D108" s="247"/>
      <c r="E108" s="247"/>
      <c r="F108" s="247"/>
      <c r="G108" s="247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1"/>
      <c r="Z108" s="211"/>
      <c r="AA108" s="211"/>
      <c r="AB108" s="211"/>
      <c r="AC108" s="211"/>
      <c r="AD108" s="211"/>
      <c r="AE108" s="211"/>
      <c r="AF108" s="211"/>
      <c r="AG108" s="211" t="s">
        <v>134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x14ac:dyDescent="0.2">
      <c r="A109" s="234" t="s">
        <v>120</v>
      </c>
      <c r="B109" s="235" t="s">
        <v>83</v>
      </c>
      <c r="C109" s="256" t="s">
        <v>84</v>
      </c>
      <c r="D109" s="236"/>
      <c r="E109" s="237"/>
      <c r="F109" s="238"/>
      <c r="G109" s="238">
        <f>SUMIF(AG110:AG125,"&lt;&gt;NOR",G110:G125)</f>
        <v>0</v>
      </c>
      <c r="H109" s="238"/>
      <c r="I109" s="238">
        <f>SUM(I110:I125)</f>
        <v>0</v>
      </c>
      <c r="J109" s="238"/>
      <c r="K109" s="238">
        <f>SUM(K110:K125)</f>
        <v>0</v>
      </c>
      <c r="L109" s="238"/>
      <c r="M109" s="238">
        <f>SUM(M110:M125)</f>
        <v>0</v>
      </c>
      <c r="N109" s="238"/>
      <c r="O109" s="238">
        <f>SUM(O110:O125)</f>
        <v>174.49</v>
      </c>
      <c r="P109" s="238"/>
      <c r="Q109" s="238">
        <f>SUM(Q110:Q125)</f>
        <v>0</v>
      </c>
      <c r="R109" s="238"/>
      <c r="S109" s="238"/>
      <c r="T109" s="239"/>
      <c r="U109" s="233"/>
      <c r="V109" s="233">
        <f>SUM(V110:V125)</f>
        <v>92.01</v>
      </c>
      <c r="W109" s="233"/>
      <c r="X109" s="233"/>
      <c r="AG109" t="s">
        <v>121</v>
      </c>
    </row>
    <row r="110" spans="1:60" outlineLevel="1" x14ac:dyDescent="0.2">
      <c r="A110" s="240">
        <v>36</v>
      </c>
      <c r="B110" s="241" t="s">
        <v>265</v>
      </c>
      <c r="C110" s="257" t="s">
        <v>266</v>
      </c>
      <c r="D110" s="242" t="s">
        <v>142</v>
      </c>
      <c r="E110" s="243">
        <v>207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21</v>
      </c>
      <c r="M110" s="245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5"/>
      <c r="S110" s="245" t="s">
        <v>125</v>
      </c>
      <c r="T110" s="246" t="s">
        <v>126</v>
      </c>
      <c r="U110" s="230">
        <v>0.372</v>
      </c>
      <c r="V110" s="230">
        <f>ROUND(E110*U110,2)</f>
        <v>77</v>
      </c>
      <c r="W110" s="230"/>
      <c r="X110" s="230" t="s">
        <v>127</v>
      </c>
      <c r="Y110" s="211"/>
      <c r="Z110" s="211"/>
      <c r="AA110" s="211"/>
      <c r="AB110" s="211"/>
      <c r="AC110" s="211"/>
      <c r="AD110" s="211"/>
      <c r="AE110" s="211"/>
      <c r="AF110" s="211"/>
      <c r="AG110" s="211" t="s">
        <v>128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28"/>
      <c r="B111" s="229"/>
      <c r="C111" s="258" t="s">
        <v>267</v>
      </c>
      <c r="D111" s="231"/>
      <c r="E111" s="232">
        <v>207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130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40">
        <v>37</v>
      </c>
      <c r="B112" s="241" t="s">
        <v>268</v>
      </c>
      <c r="C112" s="257" t="s">
        <v>269</v>
      </c>
      <c r="D112" s="242" t="s">
        <v>124</v>
      </c>
      <c r="E112" s="243">
        <v>6.21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21</v>
      </c>
      <c r="M112" s="245">
        <f>G112*(1+L112/100)</f>
        <v>0</v>
      </c>
      <c r="N112" s="245">
        <v>1.8907700000000001</v>
      </c>
      <c r="O112" s="245">
        <f>ROUND(E112*N112,2)</f>
        <v>11.74</v>
      </c>
      <c r="P112" s="245">
        <v>0</v>
      </c>
      <c r="Q112" s="245">
        <f>ROUND(E112*P112,2)</f>
        <v>0</v>
      </c>
      <c r="R112" s="245"/>
      <c r="S112" s="245" t="s">
        <v>125</v>
      </c>
      <c r="T112" s="246" t="s">
        <v>126</v>
      </c>
      <c r="U112" s="230">
        <v>1.3169999999999999</v>
      </c>
      <c r="V112" s="230">
        <f>ROUND(E112*U112,2)</f>
        <v>8.18</v>
      </c>
      <c r="W112" s="230"/>
      <c r="X112" s="230" t="s">
        <v>127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128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28"/>
      <c r="B113" s="229"/>
      <c r="C113" s="258" t="s">
        <v>270</v>
      </c>
      <c r="D113" s="231"/>
      <c r="E113" s="232">
        <v>6.21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130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40">
        <v>38</v>
      </c>
      <c r="B114" s="241" t="s">
        <v>271</v>
      </c>
      <c r="C114" s="257" t="s">
        <v>272</v>
      </c>
      <c r="D114" s="242" t="s">
        <v>142</v>
      </c>
      <c r="E114" s="243">
        <v>207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21</v>
      </c>
      <c r="M114" s="245">
        <f>G114*(1+L114/100)</f>
        <v>0</v>
      </c>
      <c r="N114" s="245">
        <v>0</v>
      </c>
      <c r="O114" s="245">
        <f>ROUND(E114*N114,2)</f>
        <v>0</v>
      </c>
      <c r="P114" s="245">
        <v>0</v>
      </c>
      <c r="Q114" s="245">
        <f>ROUND(E114*P114,2)</f>
        <v>0</v>
      </c>
      <c r="R114" s="245"/>
      <c r="S114" s="245" t="s">
        <v>125</v>
      </c>
      <c r="T114" s="246" t="s">
        <v>126</v>
      </c>
      <c r="U114" s="230">
        <v>3.3000000000000002E-2</v>
      </c>
      <c r="V114" s="230">
        <f>ROUND(E114*U114,2)</f>
        <v>6.83</v>
      </c>
      <c r="W114" s="230"/>
      <c r="X114" s="230" t="s">
        <v>127</v>
      </c>
      <c r="Y114" s="211"/>
      <c r="Z114" s="211"/>
      <c r="AA114" s="211"/>
      <c r="AB114" s="211"/>
      <c r="AC114" s="211"/>
      <c r="AD114" s="211"/>
      <c r="AE114" s="211"/>
      <c r="AF114" s="211"/>
      <c r="AG114" s="211" t="s">
        <v>128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28"/>
      <c r="B115" s="229"/>
      <c r="C115" s="259" t="s">
        <v>273</v>
      </c>
      <c r="D115" s="247"/>
      <c r="E115" s="247"/>
      <c r="F115" s="247"/>
      <c r="G115" s="247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134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48">
        <v>39</v>
      </c>
      <c r="B116" s="249" t="s">
        <v>274</v>
      </c>
      <c r="C116" s="260" t="s">
        <v>275</v>
      </c>
      <c r="D116" s="250" t="s">
        <v>213</v>
      </c>
      <c r="E116" s="251">
        <v>2</v>
      </c>
      <c r="F116" s="252"/>
      <c r="G116" s="253">
        <f>ROUND(E116*F116,2)</f>
        <v>0</v>
      </c>
      <c r="H116" s="252"/>
      <c r="I116" s="253">
        <f>ROUND(E116*H116,2)</f>
        <v>0</v>
      </c>
      <c r="J116" s="252"/>
      <c r="K116" s="253">
        <f>ROUND(E116*J116,2)</f>
        <v>0</v>
      </c>
      <c r="L116" s="253">
        <v>21</v>
      </c>
      <c r="M116" s="253">
        <f>G116*(1+L116/100)</f>
        <v>0</v>
      </c>
      <c r="N116" s="253">
        <v>0</v>
      </c>
      <c r="O116" s="253">
        <f>ROUND(E116*N116,2)</f>
        <v>0</v>
      </c>
      <c r="P116" s="253">
        <v>0</v>
      </c>
      <c r="Q116" s="253">
        <f>ROUND(E116*P116,2)</f>
        <v>0</v>
      </c>
      <c r="R116" s="253"/>
      <c r="S116" s="253" t="s">
        <v>168</v>
      </c>
      <c r="T116" s="254" t="s">
        <v>126</v>
      </c>
      <c r="U116" s="230">
        <v>0</v>
      </c>
      <c r="V116" s="230">
        <f>ROUND(E116*U116,2)</f>
        <v>0</v>
      </c>
      <c r="W116" s="230"/>
      <c r="X116" s="230" t="s">
        <v>127</v>
      </c>
      <c r="Y116" s="211"/>
      <c r="Z116" s="211"/>
      <c r="AA116" s="211"/>
      <c r="AB116" s="211"/>
      <c r="AC116" s="211"/>
      <c r="AD116" s="211"/>
      <c r="AE116" s="211"/>
      <c r="AF116" s="211"/>
      <c r="AG116" s="211" t="s">
        <v>128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40">
        <v>40</v>
      </c>
      <c r="B117" s="241" t="s">
        <v>276</v>
      </c>
      <c r="C117" s="257" t="s">
        <v>277</v>
      </c>
      <c r="D117" s="242" t="s">
        <v>142</v>
      </c>
      <c r="E117" s="243">
        <v>211.14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21</v>
      </c>
      <c r="M117" s="245">
        <f>G117*(1+L117/100)</f>
        <v>0</v>
      </c>
      <c r="N117" s="245">
        <v>2.2000000000000001E-4</v>
      </c>
      <c r="O117" s="245">
        <f>ROUND(E117*N117,2)</f>
        <v>0.05</v>
      </c>
      <c r="P117" s="245">
        <v>0</v>
      </c>
      <c r="Q117" s="245">
        <f>ROUND(E117*P117,2)</f>
        <v>0</v>
      </c>
      <c r="R117" s="245" t="s">
        <v>214</v>
      </c>
      <c r="S117" s="245" t="s">
        <v>125</v>
      </c>
      <c r="T117" s="246" t="s">
        <v>126</v>
      </c>
      <c r="U117" s="230">
        <v>0</v>
      </c>
      <c r="V117" s="230">
        <f>ROUND(E117*U117,2)</f>
        <v>0</v>
      </c>
      <c r="W117" s="230"/>
      <c r="X117" s="230" t="s">
        <v>175</v>
      </c>
      <c r="Y117" s="211"/>
      <c r="Z117" s="211"/>
      <c r="AA117" s="211"/>
      <c r="AB117" s="211"/>
      <c r="AC117" s="211"/>
      <c r="AD117" s="211"/>
      <c r="AE117" s="211"/>
      <c r="AF117" s="211"/>
      <c r="AG117" s="211" t="s">
        <v>176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28"/>
      <c r="B118" s="229"/>
      <c r="C118" s="259" t="s">
        <v>278</v>
      </c>
      <c r="D118" s="247"/>
      <c r="E118" s="247"/>
      <c r="F118" s="247"/>
      <c r="G118" s="247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1"/>
      <c r="Z118" s="211"/>
      <c r="AA118" s="211"/>
      <c r="AB118" s="211"/>
      <c r="AC118" s="211"/>
      <c r="AD118" s="211"/>
      <c r="AE118" s="211"/>
      <c r="AF118" s="211"/>
      <c r="AG118" s="211" t="s">
        <v>134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28"/>
      <c r="B119" s="229"/>
      <c r="C119" s="258" t="s">
        <v>279</v>
      </c>
      <c r="D119" s="231"/>
      <c r="E119" s="232">
        <v>211.14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130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40">
        <v>41</v>
      </c>
      <c r="B120" s="241" t="s">
        <v>280</v>
      </c>
      <c r="C120" s="257" t="s">
        <v>281</v>
      </c>
      <c r="D120" s="242" t="s">
        <v>213</v>
      </c>
      <c r="E120" s="243">
        <v>2</v>
      </c>
      <c r="F120" s="244"/>
      <c r="G120" s="245">
        <f>ROUND(E120*F120,2)</f>
        <v>0</v>
      </c>
      <c r="H120" s="244"/>
      <c r="I120" s="245">
        <f>ROUND(E120*H120,2)</f>
        <v>0</v>
      </c>
      <c r="J120" s="244"/>
      <c r="K120" s="245">
        <f>ROUND(E120*J120,2)</f>
        <v>0</v>
      </c>
      <c r="L120" s="245">
        <v>21</v>
      </c>
      <c r="M120" s="245">
        <f>G120*(1+L120/100)</f>
        <v>0</v>
      </c>
      <c r="N120" s="245">
        <v>3.2399999999999998E-2</v>
      </c>
      <c r="O120" s="245">
        <f>ROUND(E120*N120,2)</f>
        <v>0.06</v>
      </c>
      <c r="P120" s="245">
        <v>0</v>
      </c>
      <c r="Q120" s="245">
        <f>ROUND(E120*P120,2)</f>
        <v>0</v>
      </c>
      <c r="R120" s="245" t="s">
        <v>214</v>
      </c>
      <c r="S120" s="245" t="s">
        <v>282</v>
      </c>
      <c r="T120" s="246" t="s">
        <v>126</v>
      </c>
      <c r="U120" s="230">
        <v>0</v>
      </c>
      <c r="V120" s="230">
        <f>ROUND(E120*U120,2)</f>
        <v>0</v>
      </c>
      <c r="W120" s="230"/>
      <c r="X120" s="230" t="s">
        <v>175</v>
      </c>
      <c r="Y120" s="211"/>
      <c r="Z120" s="211"/>
      <c r="AA120" s="211"/>
      <c r="AB120" s="211"/>
      <c r="AC120" s="211"/>
      <c r="AD120" s="211"/>
      <c r="AE120" s="211"/>
      <c r="AF120" s="211"/>
      <c r="AG120" s="211" t="s">
        <v>176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28"/>
      <c r="B121" s="229"/>
      <c r="C121" s="259" t="s">
        <v>283</v>
      </c>
      <c r="D121" s="247"/>
      <c r="E121" s="247"/>
      <c r="F121" s="247"/>
      <c r="G121" s="247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134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40">
        <v>42</v>
      </c>
      <c r="B122" s="241" t="s">
        <v>284</v>
      </c>
      <c r="C122" s="257" t="s">
        <v>285</v>
      </c>
      <c r="D122" s="242" t="s">
        <v>286</v>
      </c>
      <c r="E122" s="243">
        <v>94.391999999999996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21</v>
      </c>
      <c r="M122" s="245">
        <f>G122*(1+L122/100)</f>
        <v>0</v>
      </c>
      <c r="N122" s="245">
        <v>1</v>
      </c>
      <c r="O122" s="245">
        <f>ROUND(E122*N122,2)</f>
        <v>94.39</v>
      </c>
      <c r="P122" s="245">
        <v>0</v>
      </c>
      <c r="Q122" s="245">
        <f>ROUND(E122*P122,2)</f>
        <v>0</v>
      </c>
      <c r="R122" s="245" t="s">
        <v>214</v>
      </c>
      <c r="S122" s="245" t="s">
        <v>125</v>
      </c>
      <c r="T122" s="246" t="s">
        <v>126</v>
      </c>
      <c r="U122" s="230">
        <v>0</v>
      </c>
      <c r="V122" s="230">
        <f>ROUND(E122*U122,2)</f>
        <v>0</v>
      </c>
      <c r="W122" s="230"/>
      <c r="X122" s="230" t="s">
        <v>175</v>
      </c>
      <c r="Y122" s="211"/>
      <c r="Z122" s="211"/>
      <c r="AA122" s="211"/>
      <c r="AB122" s="211"/>
      <c r="AC122" s="211"/>
      <c r="AD122" s="211"/>
      <c r="AE122" s="211"/>
      <c r="AF122" s="211"/>
      <c r="AG122" s="211" t="s">
        <v>176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28"/>
      <c r="B123" s="229"/>
      <c r="C123" s="258" t="s">
        <v>287</v>
      </c>
      <c r="D123" s="231"/>
      <c r="E123" s="232">
        <v>94.391999999999996</v>
      </c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130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ht="22.5" outlineLevel="1" x14ac:dyDescent="0.2">
      <c r="A124" s="240">
        <v>43</v>
      </c>
      <c r="B124" s="241" t="s">
        <v>288</v>
      </c>
      <c r="C124" s="257" t="s">
        <v>289</v>
      </c>
      <c r="D124" s="242" t="s">
        <v>290</v>
      </c>
      <c r="E124" s="243">
        <v>1</v>
      </c>
      <c r="F124" s="244"/>
      <c r="G124" s="245">
        <f>ROUND(E124*F124,2)</f>
        <v>0</v>
      </c>
      <c r="H124" s="244"/>
      <c r="I124" s="245">
        <f>ROUND(E124*H124,2)</f>
        <v>0</v>
      </c>
      <c r="J124" s="244"/>
      <c r="K124" s="245">
        <f>ROUND(E124*J124,2)</f>
        <v>0</v>
      </c>
      <c r="L124" s="245">
        <v>21</v>
      </c>
      <c r="M124" s="245">
        <f>G124*(1+L124/100)</f>
        <v>0</v>
      </c>
      <c r="N124" s="245">
        <v>68.25</v>
      </c>
      <c r="O124" s="245">
        <f>ROUND(E124*N124,2)</f>
        <v>68.25</v>
      </c>
      <c r="P124" s="245">
        <v>0</v>
      </c>
      <c r="Q124" s="245">
        <f>ROUND(E124*P124,2)</f>
        <v>0</v>
      </c>
      <c r="R124" s="245"/>
      <c r="S124" s="245" t="s">
        <v>168</v>
      </c>
      <c r="T124" s="246" t="s">
        <v>126</v>
      </c>
      <c r="U124" s="230">
        <v>0</v>
      </c>
      <c r="V124" s="230">
        <f>ROUND(E124*U124,2)</f>
        <v>0</v>
      </c>
      <c r="W124" s="230"/>
      <c r="X124" s="230" t="s">
        <v>169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195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28"/>
      <c r="B125" s="229"/>
      <c r="C125" s="259" t="s">
        <v>291</v>
      </c>
      <c r="D125" s="247"/>
      <c r="E125" s="247"/>
      <c r="F125" s="247"/>
      <c r="G125" s="247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134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x14ac:dyDescent="0.2">
      <c r="A126" s="234" t="s">
        <v>120</v>
      </c>
      <c r="B126" s="235" t="s">
        <v>85</v>
      </c>
      <c r="C126" s="256" t="s">
        <v>86</v>
      </c>
      <c r="D126" s="236"/>
      <c r="E126" s="237"/>
      <c r="F126" s="238"/>
      <c r="G126" s="238">
        <f>SUMIF(AG127:AG130,"&lt;&gt;NOR",G127:G130)</f>
        <v>0</v>
      </c>
      <c r="H126" s="238"/>
      <c r="I126" s="238">
        <f>SUM(I127:I130)</f>
        <v>0</v>
      </c>
      <c r="J126" s="238"/>
      <c r="K126" s="238">
        <f>SUM(K127:K130)</f>
        <v>0</v>
      </c>
      <c r="L126" s="238"/>
      <c r="M126" s="238">
        <f>SUM(M127:M130)</f>
        <v>0</v>
      </c>
      <c r="N126" s="238"/>
      <c r="O126" s="238">
        <f>SUM(O127:O130)</f>
        <v>0.42</v>
      </c>
      <c r="P126" s="238"/>
      <c r="Q126" s="238">
        <f>SUM(Q127:Q130)</f>
        <v>0</v>
      </c>
      <c r="R126" s="238"/>
      <c r="S126" s="238"/>
      <c r="T126" s="239"/>
      <c r="U126" s="233"/>
      <c r="V126" s="233">
        <f>SUM(V127:V130)</f>
        <v>0</v>
      </c>
      <c r="W126" s="233"/>
      <c r="X126" s="233"/>
      <c r="AG126" t="s">
        <v>121</v>
      </c>
    </row>
    <row r="127" spans="1:60" outlineLevel="1" x14ac:dyDescent="0.2">
      <c r="A127" s="248">
        <v>44</v>
      </c>
      <c r="B127" s="249" t="s">
        <v>292</v>
      </c>
      <c r="C127" s="260" t="s">
        <v>293</v>
      </c>
      <c r="D127" s="250" t="s">
        <v>290</v>
      </c>
      <c r="E127" s="251">
        <v>1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21</v>
      </c>
      <c r="M127" s="253">
        <f>G127*(1+L127/100)</f>
        <v>0</v>
      </c>
      <c r="N127" s="253">
        <v>0.06</v>
      </c>
      <c r="O127" s="253">
        <f>ROUND(E127*N127,2)</f>
        <v>0.06</v>
      </c>
      <c r="P127" s="253">
        <v>0</v>
      </c>
      <c r="Q127" s="253">
        <f>ROUND(E127*P127,2)</f>
        <v>0</v>
      </c>
      <c r="R127" s="253"/>
      <c r="S127" s="253" t="s">
        <v>168</v>
      </c>
      <c r="T127" s="254" t="s">
        <v>126</v>
      </c>
      <c r="U127" s="230">
        <v>0</v>
      </c>
      <c r="V127" s="230">
        <f>ROUND(E127*U127,2)</f>
        <v>0</v>
      </c>
      <c r="W127" s="230"/>
      <c r="X127" s="230" t="s">
        <v>127</v>
      </c>
      <c r="Y127" s="211"/>
      <c r="Z127" s="211"/>
      <c r="AA127" s="211"/>
      <c r="AB127" s="211"/>
      <c r="AC127" s="211"/>
      <c r="AD127" s="211"/>
      <c r="AE127" s="211"/>
      <c r="AF127" s="211"/>
      <c r="AG127" s="211" t="s">
        <v>188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48">
        <v>45</v>
      </c>
      <c r="B128" s="249" t="s">
        <v>294</v>
      </c>
      <c r="C128" s="260" t="s">
        <v>295</v>
      </c>
      <c r="D128" s="250" t="s">
        <v>290</v>
      </c>
      <c r="E128" s="251">
        <v>1</v>
      </c>
      <c r="F128" s="252"/>
      <c r="G128" s="253">
        <f>ROUND(E128*F128,2)</f>
        <v>0</v>
      </c>
      <c r="H128" s="252"/>
      <c r="I128" s="253">
        <f>ROUND(E128*H128,2)</f>
        <v>0</v>
      </c>
      <c r="J128" s="252"/>
      <c r="K128" s="253">
        <f>ROUND(E128*J128,2)</f>
        <v>0</v>
      </c>
      <c r="L128" s="253">
        <v>21</v>
      </c>
      <c r="M128" s="253">
        <f>G128*(1+L128/100)</f>
        <v>0</v>
      </c>
      <c r="N128" s="253">
        <v>0.18</v>
      </c>
      <c r="O128" s="253">
        <f>ROUND(E128*N128,2)</f>
        <v>0.18</v>
      </c>
      <c r="P128" s="253">
        <v>0</v>
      </c>
      <c r="Q128" s="253">
        <f>ROUND(E128*P128,2)</f>
        <v>0</v>
      </c>
      <c r="R128" s="253"/>
      <c r="S128" s="253" t="s">
        <v>168</v>
      </c>
      <c r="T128" s="254" t="s">
        <v>126</v>
      </c>
      <c r="U128" s="230">
        <v>0</v>
      </c>
      <c r="V128" s="230">
        <f>ROUND(E128*U128,2)</f>
        <v>0</v>
      </c>
      <c r="W128" s="230"/>
      <c r="X128" s="230" t="s">
        <v>127</v>
      </c>
      <c r="Y128" s="211"/>
      <c r="Z128" s="211"/>
      <c r="AA128" s="211"/>
      <c r="AB128" s="211"/>
      <c r="AC128" s="211"/>
      <c r="AD128" s="211"/>
      <c r="AE128" s="211"/>
      <c r="AF128" s="211"/>
      <c r="AG128" s="211" t="s">
        <v>188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48">
        <v>46</v>
      </c>
      <c r="B129" s="249" t="s">
        <v>296</v>
      </c>
      <c r="C129" s="260" t="s">
        <v>297</v>
      </c>
      <c r="D129" s="250" t="s">
        <v>290</v>
      </c>
      <c r="E129" s="251">
        <v>2</v>
      </c>
      <c r="F129" s="252"/>
      <c r="G129" s="253">
        <f>ROUND(E129*F129,2)</f>
        <v>0</v>
      </c>
      <c r="H129" s="252"/>
      <c r="I129" s="253">
        <f>ROUND(E129*H129,2)</f>
        <v>0</v>
      </c>
      <c r="J129" s="252"/>
      <c r="K129" s="253">
        <f>ROUND(E129*J129,2)</f>
        <v>0</v>
      </c>
      <c r="L129" s="253">
        <v>21</v>
      </c>
      <c r="M129" s="253">
        <f>G129*(1+L129/100)</f>
        <v>0</v>
      </c>
      <c r="N129" s="253">
        <v>0.09</v>
      </c>
      <c r="O129" s="253">
        <f>ROUND(E129*N129,2)</f>
        <v>0.18</v>
      </c>
      <c r="P129" s="253">
        <v>0</v>
      </c>
      <c r="Q129" s="253">
        <f>ROUND(E129*P129,2)</f>
        <v>0</v>
      </c>
      <c r="R129" s="253"/>
      <c r="S129" s="253" t="s">
        <v>168</v>
      </c>
      <c r="T129" s="254" t="s">
        <v>126</v>
      </c>
      <c r="U129" s="230">
        <v>0</v>
      </c>
      <c r="V129" s="230">
        <f>ROUND(E129*U129,2)</f>
        <v>0</v>
      </c>
      <c r="W129" s="230"/>
      <c r="X129" s="230" t="s">
        <v>127</v>
      </c>
      <c r="Y129" s="211"/>
      <c r="Z129" s="211"/>
      <c r="AA129" s="211"/>
      <c r="AB129" s="211"/>
      <c r="AC129" s="211"/>
      <c r="AD129" s="211"/>
      <c r="AE129" s="211"/>
      <c r="AF129" s="211"/>
      <c r="AG129" s="211" t="s">
        <v>188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ht="22.5" outlineLevel="1" x14ac:dyDescent="0.2">
      <c r="A130" s="248">
        <v>47</v>
      </c>
      <c r="B130" s="249" t="s">
        <v>298</v>
      </c>
      <c r="C130" s="260" t="s">
        <v>299</v>
      </c>
      <c r="D130" s="250" t="s">
        <v>213</v>
      </c>
      <c r="E130" s="251">
        <v>2</v>
      </c>
      <c r="F130" s="252"/>
      <c r="G130" s="253">
        <f>ROUND(E130*F130,2)</f>
        <v>0</v>
      </c>
      <c r="H130" s="252"/>
      <c r="I130" s="253">
        <f>ROUND(E130*H130,2)</f>
        <v>0</v>
      </c>
      <c r="J130" s="252"/>
      <c r="K130" s="253">
        <f>ROUND(E130*J130,2)</f>
        <v>0</v>
      </c>
      <c r="L130" s="253">
        <v>21</v>
      </c>
      <c r="M130" s="253">
        <f>G130*(1+L130/100)</f>
        <v>0</v>
      </c>
      <c r="N130" s="253">
        <v>1.25E-3</v>
      </c>
      <c r="O130" s="253">
        <f>ROUND(E130*N130,2)</f>
        <v>0</v>
      </c>
      <c r="P130" s="253">
        <v>0</v>
      </c>
      <c r="Q130" s="253">
        <f>ROUND(E130*P130,2)</f>
        <v>0</v>
      </c>
      <c r="R130" s="253"/>
      <c r="S130" s="253" t="s">
        <v>168</v>
      </c>
      <c r="T130" s="254" t="s">
        <v>126</v>
      </c>
      <c r="U130" s="230">
        <v>0</v>
      </c>
      <c r="V130" s="230">
        <f>ROUND(E130*U130,2)</f>
        <v>0</v>
      </c>
      <c r="W130" s="230"/>
      <c r="X130" s="230" t="s">
        <v>169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170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x14ac:dyDescent="0.2">
      <c r="A131" s="234" t="s">
        <v>120</v>
      </c>
      <c r="B131" s="235" t="s">
        <v>87</v>
      </c>
      <c r="C131" s="256" t="s">
        <v>88</v>
      </c>
      <c r="D131" s="236"/>
      <c r="E131" s="237"/>
      <c r="F131" s="238"/>
      <c r="G131" s="238">
        <f>SUMIF(AG132:AG135,"&lt;&gt;NOR",G132:G135)</f>
        <v>0</v>
      </c>
      <c r="H131" s="238"/>
      <c r="I131" s="238">
        <f>SUM(I132:I135)</f>
        <v>0</v>
      </c>
      <c r="J131" s="238"/>
      <c r="K131" s="238">
        <f>SUM(K132:K135)</f>
        <v>0</v>
      </c>
      <c r="L131" s="238"/>
      <c r="M131" s="238">
        <f>SUM(M132:M135)</f>
        <v>0</v>
      </c>
      <c r="N131" s="238"/>
      <c r="O131" s="238">
        <f>SUM(O132:O135)</f>
        <v>14.46</v>
      </c>
      <c r="P131" s="238"/>
      <c r="Q131" s="238">
        <f>SUM(Q132:Q135)</f>
        <v>0</v>
      </c>
      <c r="R131" s="238"/>
      <c r="S131" s="238"/>
      <c r="T131" s="239"/>
      <c r="U131" s="233"/>
      <c r="V131" s="233">
        <f>SUM(V132:V135)</f>
        <v>29.63</v>
      </c>
      <c r="W131" s="233"/>
      <c r="X131" s="233"/>
      <c r="AG131" t="s">
        <v>121</v>
      </c>
    </row>
    <row r="132" spans="1:60" ht="22.5" outlineLevel="1" x14ac:dyDescent="0.2">
      <c r="A132" s="240">
        <v>48</v>
      </c>
      <c r="B132" s="241" t="s">
        <v>300</v>
      </c>
      <c r="C132" s="257" t="s">
        <v>301</v>
      </c>
      <c r="D132" s="242" t="s">
        <v>142</v>
      </c>
      <c r="E132" s="243">
        <v>79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21</v>
      </c>
      <c r="M132" s="245">
        <f>G132*(1+L132/100)</f>
        <v>0</v>
      </c>
      <c r="N132" s="245">
        <v>0.18310000000000001</v>
      </c>
      <c r="O132" s="245">
        <f>ROUND(E132*N132,2)</f>
        <v>14.46</v>
      </c>
      <c r="P132" s="245">
        <v>0</v>
      </c>
      <c r="Q132" s="245">
        <f>ROUND(E132*P132,2)</f>
        <v>0</v>
      </c>
      <c r="R132" s="245"/>
      <c r="S132" s="245" t="s">
        <v>302</v>
      </c>
      <c r="T132" s="246" t="s">
        <v>126</v>
      </c>
      <c r="U132" s="230">
        <v>0.375</v>
      </c>
      <c r="V132" s="230">
        <f>ROUND(E132*U132,2)</f>
        <v>29.63</v>
      </c>
      <c r="W132" s="230"/>
      <c r="X132" s="230" t="s">
        <v>127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238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28"/>
      <c r="B133" s="229"/>
      <c r="C133" s="258" t="s">
        <v>303</v>
      </c>
      <c r="D133" s="231"/>
      <c r="E133" s="232">
        <v>79</v>
      </c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1"/>
      <c r="Z133" s="211"/>
      <c r="AA133" s="211"/>
      <c r="AB133" s="211"/>
      <c r="AC133" s="211"/>
      <c r="AD133" s="211"/>
      <c r="AE133" s="211"/>
      <c r="AF133" s="211"/>
      <c r="AG133" s="211" t="s">
        <v>130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40">
        <v>49</v>
      </c>
      <c r="B134" s="241" t="s">
        <v>304</v>
      </c>
      <c r="C134" s="257" t="s">
        <v>305</v>
      </c>
      <c r="D134" s="242" t="s">
        <v>142</v>
      </c>
      <c r="E134" s="243">
        <v>114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21</v>
      </c>
      <c r="M134" s="245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5"/>
      <c r="S134" s="245" t="s">
        <v>168</v>
      </c>
      <c r="T134" s="246" t="s">
        <v>126</v>
      </c>
      <c r="U134" s="230">
        <v>0</v>
      </c>
      <c r="V134" s="230">
        <f>ROUND(E134*U134,2)</f>
        <v>0</v>
      </c>
      <c r="W134" s="230"/>
      <c r="X134" s="230" t="s">
        <v>169</v>
      </c>
      <c r="Y134" s="211"/>
      <c r="Z134" s="211"/>
      <c r="AA134" s="211"/>
      <c r="AB134" s="211"/>
      <c r="AC134" s="211"/>
      <c r="AD134" s="211"/>
      <c r="AE134" s="211"/>
      <c r="AF134" s="211"/>
      <c r="AG134" s="211" t="s">
        <v>195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28"/>
      <c r="B135" s="229"/>
      <c r="C135" s="258" t="s">
        <v>306</v>
      </c>
      <c r="D135" s="231"/>
      <c r="E135" s="232">
        <v>114</v>
      </c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130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x14ac:dyDescent="0.2">
      <c r="A136" s="234" t="s">
        <v>120</v>
      </c>
      <c r="B136" s="235" t="s">
        <v>89</v>
      </c>
      <c r="C136" s="256" t="s">
        <v>90</v>
      </c>
      <c r="D136" s="236"/>
      <c r="E136" s="237"/>
      <c r="F136" s="238"/>
      <c r="G136" s="238">
        <f>SUMIF(AG137:AG137,"&lt;&gt;NOR",G137:G137)</f>
        <v>0</v>
      </c>
      <c r="H136" s="238"/>
      <c r="I136" s="238">
        <f>SUM(I137:I137)</f>
        <v>0</v>
      </c>
      <c r="J136" s="238"/>
      <c r="K136" s="238">
        <f>SUM(K137:K137)</f>
        <v>0</v>
      </c>
      <c r="L136" s="238"/>
      <c r="M136" s="238">
        <f>SUM(M137:M137)</f>
        <v>0</v>
      </c>
      <c r="N136" s="238"/>
      <c r="O136" s="238">
        <f>SUM(O137:O137)</f>
        <v>0</v>
      </c>
      <c r="P136" s="238"/>
      <c r="Q136" s="238">
        <f>SUM(Q137:Q137)</f>
        <v>0</v>
      </c>
      <c r="R136" s="238"/>
      <c r="S136" s="238"/>
      <c r="T136" s="239"/>
      <c r="U136" s="233"/>
      <c r="V136" s="233">
        <f>SUM(V137:V137)</f>
        <v>57.46</v>
      </c>
      <c r="W136" s="233"/>
      <c r="X136" s="233"/>
      <c r="AG136" t="s">
        <v>121</v>
      </c>
    </row>
    <row r="137" spans="1:60" outlineLevel="1" x14ac:dyDescent="0.2">
      <c r="A137" s="248">
        <v>50</v>
      </c>
      <c r="B137" s="249" t="s">
        <v>307</v>
      </c>
      <c r="C137" s="260" t="s">
        <v>308</v>
      </c>
      <c r="D137" s="250" t="s">
        <v>309</v>
      </c>
      <c r="E137" s="251">
        <v>766.13117</v>
      </c>
      <c r="F137" s="252"/>
      <c r="G137" s="253">
        <f>ROUND(E137*F137,2)</f>
        <v>0</v>
      </c>
      <c r="H137" s="252"/>
      <c r="I137" s="253">
        <f>ROUND(E137*H137,2)</f>
        <v>0</v>
      </c>
      <c r="J137" s="252"/>
      <c r="K137" s="253">
        <f>ROUND(E137*J137,2)</f>
        <v>0</v>
      </c>
      <c r="L137" s="253">
        <v>21</v>
      </c>
      <c r="M137" s="253">
        <f>G137*(1+L137/100)</f>
        <v>0</v>
      </c>
      <c r="N137" s="253">
        <v>0</v>
      </c>
      <c r="O137" s="253">
        <f>ROUND(E137*N137,2)</f>
        <v>0</v>
      </c>
      <c r="P137" s="253">
        <v>0</v>
      </c>
      <c r="Q137" s="253">
        <f>ROUND(E137*P137,2)</f>
        <v>0</v>
      </c>
      <c r="R137" s="253"/>
      <c r="S137" s="253" t="s">
        <v>125</v>
      </c>
      <c r="T137" s="254" t="s">
        <v>126</v>
      </c>
      <c r="U137" s="230">
        <v>7.4999999999999997E-2</v>
      </c>
      <c r="V137" s="230">
        <f>ROUND(E137*U137,2)</f>
        <v>57.46</v>
      </c>
      <c r="W137" s="230"/>
      <c r="X137" s="230" t="s">
        <v>310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311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x14ac:dyDescent="0.2">
      <c r="A138" s="234" t="s">
        <v>120</v>
      </c>
      <c r="B138" s="235" t="s">
        <v>93</v>
      </c>
      <c r="C138" s="256" t="s">
        <v>29</v>
      </c>
      <c r="D138" s="236"/>
      <c r="E138" s="237"/>
      <c r="F138" s="238"/>
      <c r="G138" s="238">
        <f>SUMIF(AG139:AG140,"&lt;&gt;NOR",G139:G140)</f>
        <v>0</v>
      </c>
      <c r="H138" s="238"/>
      <c r="I138" s="238">
        <f>SUM(I139:I140)</f>
        <v>0</v>
      </c>
      <c r="J138" s="238"/>
      <c r="K138" s="238">
        <f>SUM(K139:K140)</f>
        <v>0</v>
      </c>
      <c r="L138" s="238"/>
      <c r="M138" s="238">
        <f>SUM(M139:M140)</f>
        <v>0</v>
      </c>
      <c r="N138" s="238"/>
      <c r="O138" s="238">
        <f>SUM(O139:O140)</f>
        <v>0</v>
      </c>
      <c r="P138" s="238"/>
      <c r="Q138" s="238">
        <f>SUM(Q139:Q140)</f>
        <v>0</v>
      </c>
      <c r="R138" s="238"/>
      <c r="S138" s="238"/>
      <c r="T138" s="239"/>
      <c r="U138" s="233"/>
      <c r="V138" s="233">
        <f>SUM(V139:V140)</f>
        <v>0</v>
      </c>
      <c r="W138" s="233"/>
      <c r="X138" s="233"/>
      <c r="AG138" t="s">
        <v>121</v>
      </c>
    </row>
    <row r="139" spans="1:60" outlineLevel="1" x14ac:dyDescent="0.2">
      <c r="A139" s="248">
        <v>51</v>
      </c>
      <c r="B139" s="249" t="s">
        <v>312</v>
      </c>
      <c r="C139" s="260" t="s">
        <v>313</v>
      </c>
      <c r="D139" s="250" t="s">
        <v>314</v>
      </c>
      <c r="E139" s="251">
        <v>1</v>
      </c>
      <c r="F139" s="252"/>
      <c r="G139" s="253">
        <f>ROUND(E139*F139,2)</f>
        <v>0</v>
      </c>
      <c r="H139" s="252"/>
      <c r="I139" s="253">
        <f>ROUND(E139*H139,2)</f>
        <v>0</v>
      </c>
      <c r="J139" s="252"/>
      <c r="K139" s="253">
        <f>ROUND(E139*J139,2)</f>
        <v>0</v>
      </c>
      <c r="L139" s="253">
        <v>21</v>
      </c>
      <c r="M139" s="253">
        <f>G139*(1+L139/100)</f>
        <v>0</v>
      </c>
      <c r="N139" s="253">
        <v>0</v>
      </c>
      <c r="O139" s="253">
        <f>ROUND(E139*N139,2)</f>
        <v>0</v>
      </c>
      <c r="P139" s="253">
        <v>0</v>
      </c>
      <c r="Q139" s="253">
        <f>ROUND(E139*P139,2)</f>
        <v>0</v>
      </c>
      <c r="R139" s="253"/>
      <c r="S139" s="253" t="s">
        <v>168</v>
      </c>
      <c r="T139" s="254" t="s">
        <v>126</v>
      </c>
      <c r="U139" s="230">
        <v>0</v>
      </c>
      <c r="V139" s="230">
        <f>ROUND(E139*U139,2)</f>
        <v>0</v>
      </c>
      <c r="W139" s="230"/>
      <c r="X139" s="230" t="s">
        <v>315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316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40">
        <v>52</v>
      </c>
      <c r="B140" s="241" t="s">
        <v>317</v>
      </c>
      <c r="C140" s="257" t="s">
        <v>318</v>
      </c>
      <c r="D140" s="242" t="s">
        <v>319</v>
      </c>
      <c r="E140" s="243">
        <v>1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21</v>
      </c>
      <c r="M140" s="245">
        <f>G140*(1+L140/100)</f>
        <v>0</v>
      </c>
      <c r="N140" s="245">
        <v>0</v>
      </c>
      <c r="O140" s="245">
        <f>ROUND(E140*N140,2)</f>
        <v>0</v>
      </c>
      <c r="P140" s="245">
        <v>0</v>
      </c>
      <c r="Q140" s="245">
        <f>ROUND(E140*P140,2)</f>
        <v>0</v>
      </c>
      <c r="R140" s="245"/>
      <c r="S140" s="245" t="s">
        <v>168</v>
      </c>
      <c r="T140" s="246" t="s">
        <v>126</v>
      </c>
      <c r="U140" s="230">
        <v>0</v>
      </c>
      <c r="V140" s="230">
        <f>ROUND(E140*U140,2)</f>
        <v>0</v>
      </c>
      <c r="W140" s="230"/>
      <c r="X140" s="230" t="s">
        <v>315</v>
      </c>
      <c r="Y140" s="211"/>
      <c r="Z140" s="211"/>
      <c r="AA140" s="211"/>
      <c r="AB140" s="211"/>
      <c r="AC140" s="211"/>
      <c r="AD140" s="211"/>
      <c r="AE140" s="211"/>
      <c r="AF140" s="211"/>
      <c r="AG140" s="211" t="s">
        <v>316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x14ac:dyDescent="0.2">
      <c r="A141" s="3"/>
      <c r="B141" s="4"/>
      <c r="C141" s="261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107</v>
      </c>
    </row>
    <row r="142" spans="1:60" x14ac:dyDescent="0.2">
      <c r="A142" s="214"/>
      <c r="B142" s="215" t="s">
        <v>31</v>
      </c>
      <c r="C142" s="262"/>
      <c r="D142" s="216"/>
      <c r="E142" s="217"/>
      <c r="F142" s="217"/>
      <c r="G142" s="255">
        <f>G8+G28+G41+G49+G51+G58+G70+G81+G96+G109+G126+G131+G136+G138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320</v>
      </c>
    </row>
    <row r="143" spans="1:60" x14ac:dyDescent="0.2">
      <c r="A143" s="3"/>
      <c r="B143" s="4"/>
      <c r="C143" s="261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">
      <c r="A144" s="3"/>
      <c r="B144" s="4"/>
      <c r="C144" s="261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218" t="s">
        <v>321</v>
      </c>
      <c r="B145" s="218"/>
      <c r="C145" s="26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A146" s="219"/>
      <c r="B146" s="220"/>
      <c r="C146" s="264"/>
      <c r="D146" s="220"/>
      <c r="E146" s="220"/>
      <c r="F146" s="220"/>
      <c r="G146" s="22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G146" t="s">
        <v>322</v>
      </c>
    </row>
    <row r="147" spans="1:33" x14ac:dyDescent="0.2">
      <c r="A147" s="222"/>
      <c r="B147" s="223"/>
      <c r="C147" s="265"/>
      <c r="D147" s="223"/>
      <c r="E147" s="223"/>
      <c r="F147" s="223"/>
      <c r="G147" s="22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33" x14ac:dyDescent="0.2">
      <c r="A148" s="222"/>
      <c r="B148" s="223"/>
      <c r="C148" s="265"/>
      <c r="D148" s="223"/>
      <c r="E148" s="223"/>
      <c r="F148" s="223"/>
      <c r="G148" s="22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33" x14ac:dyDescent="0.2">
      <c r="A149" s="222"/>
      <c r="B149" s="223"/>
      <c r="C149" s="265"/>
      <c r="D149" s="223"/>
      <c r="E149" s="223"/>
      <c r="F149" s="223"/>
      <c r="G149" s="22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33" x14ac:dyDescent="0.2">
      <c r="A150" s="225"/>
      <c r="B150" s="226"/>
      <c r="C150" s="266"/>
      <c r="D150" s="226"/>
      <c r="E150" s="226"/>
      <c r="F150" s="226"/>
      <c r="G150" s="22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33" x14ac:dyDescent="0.2">
      <c r="A151" s="3"/>
      <c r="B151" s="4"/>
      <c r="C151" s="261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33" x14ac:dyDescent="0.2">
      <c r="C152" s="267"/>
      <c r="D152" s="10"/>
      <c r="AG152" t="s">
        <v>323</v>
      </c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7">
    <mergeCell ref="C108:G108"/>
    <mergeCell ref="C115:G115"/>
    <mergeCell ref="C118:G118"/>
    <mergeCell ref="C121:G121"/>
    <mergeCell ref="C125:G125"/>
    <mergeCell ref="C68:G68"/>
    <mergeCell ref="C73:G73"/>
    <mergeCell ref="C91:G91"/>
    <mergeCell ref="C98:G98"/>
    <mergeCell ref="C101:G101"/>
    <mergeCell ref="C104:G104"/>
    <mergeCell ref="C39:G39"/>
    <mergeCell ref="C43:G43"/>
    <mergeCell ref="C53:G53"/>
    <mergeCell ref="C56:G56"/>
    <mergeCell ref="C60:G60"/>
    <mergeCell ref="C63:G63"/>
    <mergeCell ref="A1:G1"/>
    <mergeCell ref="C2:G2"/>
    <mergeCell ref="C3:G3"/>
    <mergeCell ref="C4:G4"/>
    <mergeCell ref="A145:C145"/>
    <mergeCell ref="A146:G150"/>
    <mergeCell ref="C12:G12"/>
    <mergeCell ref="C19:G19"/>
    <mergeCell ref="C26:G26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35F4-AC3E-4CC4-BDF4-08C09B04FE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95</v>
      </c>
    </row>
    <row r="2" spans="1:60" ht="24.95" customHeight="1" x14ac:dyDescent="0.2">
      <c r="A2" s="197" t="s">
        <v>8</v>
      </c>
      <c r="B2" s="49" t="s">
        <v>41</v>
      </c>
      <c r="C2" s="200" t="s">
        <v>42</v>
      </c>
      <c r="D2" s="198"/>
      <c r="E2" s="198"/>
      <c r="F2" s="198"/>
      <c r="G2" s="199"/>
      <c r="AG2" t="s">
        <v>96</v>
      </c>
    </row>
    <row r="3" spans="1:60" ht="24.95" customHeight="1" x14ac:dyDescent="0.2">
      <c r="A3" s="197" t="s">
        <v>9</v>
      </c>
      <c r="B3" s="49" t="s">
        <v>50</v>
      </c>
      <c r="C3" s="200" t="s">
        <v>51</v>
      </c>
      <c r="D3" s="198"/>
      <c r="E3" s="198"/>
      <c r="F3" s="198"/>
      <c r="G3" s="199"/>
      <c r="AC3" s="176" t="s">
        <v>96</v>
      </c>
      <c r="AG3" t="s">
        <v>97</v>
      </c>
    </row>
    <row r="4" spans="1:60" ht="24.95" customHeight="1" x14ac:dyDescent="0.2">
      <c r="A4" s="201" t="s">
        <v>10</v>
      </c>
      <c r="B4" s="202" t="s">
        <v>53</v>
      </c>
      <c r="C4" s="203" t="s">
        <v>54</v>
      </c>
      <c r="D4" s="204"/>
      <c r="E4" s="204"/>
      <c r="F4" s="204"/>
      <c r="G4" s="205"/>
      <c r="AG4" t="s">
        <v>98</v>
      </c>
    </row>
    <row r="5" spans="1:60" x14ac:dyDescent="0.2">
      <c r="D5" s="10"/>
    </row>
    <row r="6" spans="1:60" ht="38.25" x14ac:dyDescent="0.2">
      <c r="A6" s="207" t="s">
        <v>99</v>
      </c>
      <c r="B6" s="209" t="s">
        <v>100</v>
      </c>
      <c r="C6" s="209" t="s">
        <v>101</v>
      </c>
      <c r="D6" s="208" t="s">
        <v>102</v>
      </c>
      <c r="E6" s="207" t="s">
        <v>103</v>
      </c>
      <c r="F6" s="206" t="s">
        <v>104</v>
      </c>
      <c r="G6" s="207" t="s">
        <v>31</v>
      </c>
      <c r="H6" s="210" t="s">
        <v>32</v>
      </c>
      <c r="I6" s="210" t="s">
        <v>105</v>
      </c>
      <c r="J6" s="210" t="s">
        <v>33</v>
      </c>
      <c r="K6" s="210" t="s">
        <v>106</v>
      </c>
      <c r="L6" s="210" t="s">
        <v>107</v>
      </c>
      <c r="M6" s="210" t="s">
        <v>108</v>
      </c>
      <c r="N6" s="210" t="s">
        <v>109</v>
      </c>
      <c r="O6" s="210" t="s">
        <v>110</v>
      </c>
      <c r="P6" s="210" t="s">
        <v>111</v>
      </c>
      <c r="Q6" s="210" t="s">
        <v>112</v>
      </c>
      <c r="R6" s="210" t="s">
        <v>113</v>
      </c>
      <c r="S6" s="210" t="s">
        <v>114</v>
      </c>
      <c r="T6" s="210" t="s">
        <v>115</v>
      </c>
      <c r="U6" s="210" t="s">
        <v>116</v>
      </c>
      <c r="V6" s="210" t="s">
        <v>117</v>
      </c>
      <c r="W6" s="210" t="s">
        <v>118</v>
      </c>
      <c r="X6" s="210" t="s">
        <v>119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34" t="s">
        <v>120</v>
      </c>
      <c r="B8" s="235" t="s">
        <v>59</v>
      </c>
      <c r="C8" s="256" t="s">
        <v>60</v>
      </c>
      <c r="D8" s="236"/>
      <c r="E8" s="237"/>
      <c r="F8" s="238"/>
      <c r="G8" s="238">
        <f>SUMIF(AG9:AG20,"&lt;&gt;NOR",G9:G20)</f>
        <v>0</v>
      </c>
      <c r="H8" s="238"/>
      <c r="I8" s="238">
        <f>SUM(I9:I20)</f>
        <v>0</v>
      </c>
      <c r="J8" s="238"/>
      <c r="K8" s="238">
        <f>SUM(K9:K20)</f>
        <v>0</v>
      </c>
      <c r="L8" s="238"/>
      <c r="M8" s="238">
        <f>SUM(M9:M20)</f>
        <v>0</v>
      </c>
      <c r="N8" s="238"/>
      <c r="O8" s="238">
        <f>SUM(O9:O20)</f>
        <v>0</v>
      </c>
      <c r="P8" s="238"/>
      <c r="Q8" s="238">
        <f>SUM(Q9:Q20)</f>
        <v>0</v>
      </c>
      <c r="R8" s="238"/>
      <c r="S8" s="238"/>
      <c r="T8" s="239"/>
      <c r="U8" s="233"/>
      <c r="V8" s="233">
        <f>SUM(V9:V20)</f>
        <v>0</v>
      </c>
      <c r="W8" s="233"/>
      <c r="X8" s="233"/>
      <c r="AG8" t="s">
        <v>121</v>
      </c>
    </row>
    <row r="9" spans="1:60" ht="22.5" outlineLevel="1" x14ac:dyDescent="0.2">
      <c r="A9" s="248">
        <v>1</v>
      </c>
      <c r="B9" s="249" t="s">
        <v>324</v>
      </c>
      <c r="C9" s="260" t="s">
        <v>325</v>
      </c>
      <c r="D9" s="250" t="s">
        <v>142</v>
      </c>
      <c r="E9" s="251">
        <v>26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3">
        <v>0</v>
      </c>
      <c r="O9" s="253">
        <f>ROUND(E9*N9,2)</f>
        <v>0</v>
      </c>
      <c r="P9" s="253">
        <v>0</v>
      </c>
      <c r="Q9" s="253">
        <f>ROUND(E9*P9,2)</f>
        <v>0</v>
      </c>
      <c r="R9" s="253"/>
      <c r="S9" s="253" t="s">
        <v>168</v>
      </c>
      <c r="T9" s="254" t="s">
        <v>126</v>
      </c>
      <c r="U9" s="230">
        <v>0</v>
      </c>
      <c r="V9" s="230">
        <f>ROUND(E9*U9,2)</f>
        <v>0</v>
      </c>
      <c r="W9" s="230"/>
      <c r="X9" s="230" t="s">
        <v>175</v>
      </c>
      <c r="Y9" s="211"/>
      <c r="Z9" s="211"/>
      <c r="AA9" s="211"/>
      <c r="AB9" s="211"/>
      <c r="AC9" s="211"/>
      <c r="AD9" s="211"/>
      <c r="AE9" s="211"/>
      <c r="AF9" s="211"/>
      <c r="AG9" s="211" t="s">
        <v>326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8">
        <v>2</v>
      </c>
      <c r="B10" s="249" t="s">
        <v>327</v>
      </c>
      <c r="C10" s="260" t="s">
        <v>328</v>
      </c>
      <c r="D10" s="250" t="s">
        <v>142</v>
      </c>
      <c r="E10" s="251">
        <v>100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3">
        <v>0</v>
      </c>
      <c r="O10" s="253">
        <f>ROUND(E10*N10,2)</f>
        <v>0</v>
      </c>
      <c r="P10" s="253">
        <v>0</v>
      </c>
      <c r="Q10" s="253">
        <f>ROUND(E10*P10,2)</f>
        <v>0</v>
      </c>
      <c r="R10" s="253"/>
      <c r="S10" s="253" t="s">
        <v>168</v>
      </c>
      <c r="T10" s="254" t="s">
        <v>126</v>
      </c>
      <c r="U10" s="230">
        <v>0</v>
      </c>
      <c r="V10" s="230">
        <f>ROUND(E10*U10,2)</f>
        <v>0</v>
      </c>
      <c r="W10" s="230"/>
      <c r="X10" s="230" t="s">
        <v>175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326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8">
        <v>3</v>
      </c>
      <c r="B11" s="249" t="s">
        <v>329</v>
      </c>
      <c r="C11" s="260" t="s">
        <v>330</v>
      </c>
      <c r="D11" s="250" t="s">
        <v>142</v>
      </c>
      <c r="E11" s="251">
        <v>100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3">
        <v>0</v>
      </c>
      <c r="O11" s="253">
        <f>ROUND(E11*N11,2)</f>
        <v>0</v>
      </c>
      <c r="P11" s="253">
        <v>0</v>
      </c>
      <c r="Q11" s="253">
        <f>ROUND(E11*P11,2)</f>
        <v>0</v>
      </c>
      <c r="R11" s="253"/>
      <c r="S11" s="253" t="s">
        <v>168</v>
      </c>
      <c r="T11" s="254" t="s">
        <v>126</v>
      </c>
      <c r="U11" s="230">
        <v>0</v>
      </c>
      <c r="V11" s="230">
        <f>ROUND(E11*U11,2)</f>
        <v>0</v>
      </c>
      <c r="W11" s="230"/>
      <c r="X11" s="230" t="s">
        <v>175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326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8">
        <v>4</v>
      </c>
      <c r="B12" s="249" t="s">
        <v>331</v>
      </c>
      <c r="C12" s="260" t="s">
        <v>332</v>
      </c>
      <c r="D12" s="250" t="s">
        <v>142</v>
      </c>
      <c r="E12" s="251">
        <v>80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3">
        <v>0</v>
      </c>
      <c r="O12" s="253">
        <f>ROUND(E12*N12,2)</f>
        <v>0</v>
      </c>
      <c r="P12" s="253">
        <v>0</v>
      </c>
      <c r="Q12" s="253">
        <f>ROUND(E12*P12,2)</f>
        <v>0</v>
      </c>
      <c r="R12" s="253"/>
      <c r="S12" s="253" t="s">
        <v>168</v>
      </c>
      <c r="T12" s="254" t="s">
        <v>126</v>
      </c>
      <c r="U12" s="230">
        <v>0</v>
      </c>
      <c r="V12" s="230">
        <f>ROUND(E12*U12,2)</f>
        <v>0</v>
      </c>
      <c r="W12" s="230"/>
      <c r="X12" s="230" t="s">
        <v>175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326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8">
        <v>5</v>
      </c>
      <c r="B13" s="249" t="s">
        <v>333</v>
      </c>
      <c r="C13" s="260" t="s">
        <v>334</v>
      </c>
      <c r="D13" s="250" t="s">
        <v>335</v>
      </c>
      <c r="E13" s="251">
        <v>4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3">
        <v>0</v>
      </c>
      <c r="O13" s="253">
        <f>ROUND(E13*N13,2)</f>
        <v>0</v>
      </c>
      <c r="P13" s="253">
        <v>0</v>
      </c>
      <c r="Q13" s="253">
        <f>ROUND(E13*P13,2)</f>
        <v>0</v>
      </c>
      <c r="R13" s="253"/>
      <c r="S13" s="253" t="s">
        <v>168</v>
      </c>
      <c r="T13" s="254" t="s">
        <v>126</v>
      </c>
      <c r="U13" s="230">
        <v>0</v>
      </c>
      <c r="V13" s="230">
        <f>ROUND(E13*U13,2)</f>
        <v>0</v>
      </c>
      <c r="W13" s="230"/>
      <c r="X13" s="230" t="s">
        <v>175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326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8">
        <v>6</v>
      </c>
      <c r="B14" s="249" t="s">
        <v>336</v>
      </c>
      <c r="C14" s="260" t="s">
        <v>337</v>
      </c>
      <c r="D14" s="250" t="s">
        <v>335</v>
      </c>
      <c r="E14" s="251">
        <v>2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3">
        <v>0</v>
      </c>
      <c r="O14" s="253">
        <f>ROUND(E14*N14,2)</f>
        <v>0</v>
      </c>
      <c r="P14" s="253">
        <v>0</v>
      </c>
      <c r="Q14" s="253">
        <f>ROUND(E14*P14,2)</f>
        <v>0</v>
      </c>
      <c r="R14" s="253"/>
      <c r="S14" s="253" t="s">
        <v>168</v>
      </c>
      <c r="T14" s="254" t="s">
        <v>126</v>
      </c>
      <c r="U14" s="230">
        <v>0</v>
      </c>
      <c r="V14" s="230">
        <f>ROUND(E14*U14,2)</f>
        <v>0</v>
      </c>
      <c r="W14" s="230"/>
      <c r="X14" s="230" t="s">
        <v>175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326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8">
        <v>7</v>
      </c>
      <c r="B15" s="249" t="s">
        <v>338</v>
      </c>
      <c r="C15" s="260" t="s">
        <v>339</v>
      </c>
      <c r="D15" s="250" t="s">
        <v>335</v>
      </c>
      <c r="E15" s="251">
        <v>2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3">
        <v>0</v>
      </c>
      <c r="O15" s="253">
        <f>ROUND(E15*N15,2)</f>
        <v>0</v>
      </c>
      <c r="P15" s="253">
        <v>0</v>
      </c>
      <c r="Q15" s="253">
        <f>ROUND(E15*P15,2)</f>
        <v>0</v>
      </c>
      <c r="R15" s="253"/>
      <c r="S15" s="253" t="s">
        <v>168</v>
      </c>
      <c r="T15" s="254" t="s">
        <v>126</v>
      </c>
      <c r="U15" s="230">
        <v>0</v>
      </c>
      <c r="V15" s="230">
        <f>ROUND(E15*U15,2)</f>
        <v>0</v>
      </c>
      <c r="W15" s="230"/>
      <c r="X15" s="230" t="s">
        <v>175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326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8">
        <v>8</v>
      </c>
      <c r="B16" s="249" t="s">
        <v>340</v>
      </c>
      <c r="C16" s="260" t="s">
        <v>341</v>
      </c>
      <c r="D16" s="250" t="s">
        <v>335</v>
      </c>
      <c r="E16" s="251">
        <v>2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21</v>
      </c>
      <c r="M16" s="253">
        <f>G16*(1+L16/100)</f>
        <v>0</v>
      </c>
      <c r="N16" s="253">
        <v>0</v>
      </c>
      <c r="O16" s="253">
        <f>ROUND(E16*N16,2)</f>
        <v>0</v>
      </c>
      <c r="P16" s="253">
        <v>0</v>
      </c>
      <c r="Q16" s="253">
        <f>ROUND(E16*P16,2)</f>
        <v>0</v>
      </c>
      <c r="R16" s="253"/>
      <c r="S16" s="253" t="s">
        <v>168</v>
      </c>
      <c r="T16" s="254" t="s">
        <v>126</v>
      </c>
      <c r="U16" s="230">
        <v>0</v>
      </c>
      <c r="V16" s="230">
        <f>ROUND(E16*U16,2)</f>
        <v>0</v>
      </c>
      <c r="W16" s="230"/>
      <c r="X16" s="230" t="s">
        <v>175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326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8">
        <v>9</v>
      </c>
      <c r="B17" s="249" t="s">
        <v>342</v>
      </c>
      <c r="C17" s="260" t="s">
        <v>343</v>
      </c>
      <c r="D17" s="250" t="s">
        <v>290</v>
      </c>
      <c r="E17" s="251">
        <v>2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3">
        <v>0</v>
      </c>
      <c r="O17" s="253">
        <f>ROUND(E17*N17,2)</f>
        <v>0</v>
      </c>
      <c r="P17" s="253">
        <v>0</v>
      </c>
      <c r="Q17" s="253">
        <f>ROUND(E17*P17,2)</f>
        <v>0</v>
      </c>
      <c r="R17" s="253"/>
      <c r="S17" s="253" t="s">
        <v>168</v>
      </c>
      <c r="T17" s="254" t="s">
        <v>126</v>
      </c>
      <c r="U17" s="230">
        <v>0</v>
      </c>
      <c r="V17" s="230">
        <f>ROUND(E17*U17,2)</f>
        <v>0</v>
      </c>
      <c r="W17" s="230"/>
      <c r="X17" s="230" t="s">
        <v>175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326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8">
        <v>10</v>
      </c>
      <c r="B18" s="249" t="s">
        <v>344</v>
      </c>
      <c r="C18" s="260" t="s">
        <v>345</v>
      </c>
      <c r="D18" s="250" t="s">
        <v>290</v>
      </c>
      <c r="E18" s="251">
        <v>1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3">
        <v>0</v>
      </c>
      <c r="O18" s="253">
        <f>ROUND(E18*N18,2)</f>
        <v>0</v>
      </c>
      <c r="P18" s="253">
        <v>0</v>
      </c>
      <c r="Q18" s="253">
        <f>ROUND(E18*P18,2)</f>
        <v>0</v>
      </c>
      <c r="R18" s="253"/>
      <c r="S18" s="253" t="s">
        <v>168</v>
      </c>
      <c r="T18" s="254" t="s">
        <v>126</v>
      </c>
      <c r="U18" s="230">
        <v>0</v>
      </c>
      <c r="V18" s="230">
        <f>ROUND(E18*U18,2)</f>
        <v>0</v>
      </c>
      <c r="W18" s="230"/>
      <c r="X18" s="230" t="s">
        <v>346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347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8">
        <v>11</v>
      </c>
      <c r="B19" s="249" t="s">
        <v>348</v>
      </c>
      <c r="C19" s="260" t="s">
        <v>349</v>
      </c>
      <c r="D19" s="250"/>
      <c r="E19" s="251">
        <v>1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3">
        <v>0</v>
      </c>
      <c r="O19" s="253">
        <f>ROUND(E19*N19,2)</f>
        <v>0</v>
      </c>
      <c r="P19" s="253">
        <v>0</v>
      </c>
      <c r="Q19" s="253">
        <f>ROUND(E19*P19,2)</f>
        <v>0</v>
      </c>
      <c r="R19" s="253"/>
      <c r="S19" s="253" t="s">
        <v>168</v>
      </c>
      <c r="T19" s="254" t="s">
        <v>126</v>
      </c>
      <c r="U19" s="230">
        <v>0</v>
      </c>
      <c r="V19" s="230">
        <f>ROUND(E19*U19,2)</f>
        <v>0</v>
      </c>
      <c r="W19" s="230"/>
      <c r="X19" s="230" t="s">
        <v>175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326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8">
        <v>12</v>
      </c>
      <c r="B20" s="249" t="s">
        <v>350</v>
      </c>
      <c r="C20" s="260" t="s">
        <v>351</v>
      </c>
      <c r="D20" s="250"/>
      <c r="E20" s="251">
        <v>1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3">
        <v>0</v>
      </c>
      <c r="O20" s="253">
        <f>ROUND(E20*N20,2)</f>
        <v>0</v>
      </c>
      <c r="P20" s="253">
        <v>0</v>
      </c>
      <c r="Q20" s="253">
        <f>ROUND(E20*P20,2)</f>
        <v>0</v>
      </c>
      <c r="R20" s="253"/>
      <c r="S20" s="253" t="s">
        <v>168</v>
      </c>
      <c r="T20" s="254" t="s">
        <v>126</v>
      </c>
      <c r="U20" s="230">
        <v>0</v>
      </c>
      <c r="V20" s="230">
        <f>ROUND(E20*U20,2)</f>
        <v>0</v>
      </c>
      <c r="W20" s="230"/>
      <c r="X20" s="230" t="s">
        <v>175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326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x14ac:dyDescent="0.2">
      <c r="A21" s="234" t="s">
        <v>120</v>
      </c>
      <c r="B21" s="235" t="s">
        <v>61</v>
      </c>
      <c r="C21" s="256" t="s">
        <v>62</v>
      </c>
      <c r="D21" s="236"/>
      <c r="E21" s="237"/>
      <c r="F21" s="238"/>
      <c r="G21" s="238">
        <f>SUMIF(AG22:AG22,"&lt;&gt;NOR",G22:G22)</f>
        <v>0</v>
      </c>
      <c r="H21" s="238"/>
      <c r="I21" s="238">
        <f>SUM(I22:I22)</f>
        <v>0</v>
      </c>
      <c r="J21" s="238"/>
      <c r="K21" s="238">
        <f>SUM(K22:K22)</f>
        <v>0</v>
      </c>
      <c r="L21" s="238"/>
      <c r="M21" s="238">
        <f>SUM(M22:M22)</f>
        <v>0</v>
      </c>
      <c r="N21" s="238"/>
      <c r="O21" s="238">
        <f>SUM(O22:O22)</f>
        <v>0</v>
      </c>
      <c r="P21" s="238"/>
      <c r="Q21" s="238">
        <f>SUM(Q22:Q22)</f>
        <v>0</v>
      </c>
      <c r="R21" s="238"/>
      <c r="S21" s="238"/>
      <c r="T21" s="239"/>
      <c r="U21" s="233"/>
      <c r="V21" s="233">
        <f>SUM(V22:V22)</f>
        <v>0</v>
      </c>
      <c r="W21" s="233"/>
      <c r="X21" s="233"/>
      <c r="AG21" t="s">
        <v>121</v>
      </c>
    </row>
    <row r="22" spans="1:60" outlineLevel="1" x14ac:dyDescent="0.2">
      <c r="A22" s="248">
        <v>13</v>
      </c>
      <c r="B22" s="249" t="s">
        <v>352</v>
      </c>
      <c r="C22" s="260" t="s">
        <v>353</v>
      </c>
      <c r="D22" s="250" t="s">
        <v>290</v>
      </c>
      <c r="E22" s="251">
        <v>1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21</v>
      </c>
      <c r="M22" s="253">
        <f>G22*(1+L22/100)</f>
        <v>0</v>
      </c>
      <c r="N22" s="253">
        <v>0</v>
      </c>
      <c r="O22" s="253">
        <f>ROUND(E22*N22,2)</f>
        <v>0</v>
      </c>
      <c r="P22" s="253">
        <v>0</v>
      </c>
      <c r="Q22" s="253">
        <f>ROUND(E22*P22,2)</f>
        <v>0</v>
      </c>
      <c r="R22" s="253"/>
      <c r="S22" s="253" t="s">
        <v>168</v>
      </c>
      <c r="T22" s="254" t="s">
        <v>126</v>
      </c>
      <c r="U22" s="230">
        <v>0</v>
      </c>
      <c r="V22" s="230">
        <f>ROUND(E22*U22,2)</f>
        <v>0</v>
      </c>
      <c r="W22" s="230"/>
      <c r="X22" s="230" t="s">
        <v>175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326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">
      <c r="A23" s="234" t="s">
        <v>120</v>
      </c>
      <c r="B23" s="235" t="s">
        <v>91</v>
      </c>
      <c r="C23" s="256" t="s">
        <v>92</v>
      </c>
      <c r="D23" s="236"/>
      <c r="E23" s="237"/>
      <c r="F23" s="238"/>
      <c r="G23" s="238">
        <f>SUMIF(AG24:AG26,"&lt;&gt;NOR",G24:G26)</f>
        <v>0</v>
      </c>
      <c r="H23" s="238"/>
      <c r="I23" s="238">
        <f>SUM(I24:I26)</f>
        <v>0</v>
      </c>
      <c r="J23" s="238"/>
      <c r="K23" s="238">
        <f>SUM(K24:K26)</f>
        <v>0</v>
      </c>
      <c r="L23" s="238"/>
      <c r="M23" s="238">
        <f>SUM(M24:M26)</f>
        <v>0</v>
      </c>
      <c r="N23" s="238"/>
      <c r="O23" s="238">
        <f>SUM(O24:O26)</f>
        <v>0</v>
      </c>
      <c r="P23" s="238"/>
      <c r="Q23" s="238">
        <f>SUM(Q24:Q26)</f>
        <v>0</v>
      </c>
      <c r="R23" s="238"/>
      <c r="S23" s="238"/>
      <c r="T23" s="239"/>
      <c r="U23" s="233"/>
      <c r="V23" s="233">
        <f>SUM(V24:V26)</f>
        <v>0</v>
      </c>
      <c r="W23" s="233"/>
      <c r="X23" s="233"/>
      <c r="AG23" t="s">
        <v>121</v>
      </c>
    </row>
    <row r="24" spans="1:60" outlineLevel="1" x14ac:dyDescent="0.2">
      <c r="A24" s="248">
        <v>14</v>
      </c>
      <c r="B24" s="249" t="s">
        <v>354</v>
      </c>
      <c r="C24" s="260" t="s">
        <v>355</v>
      </c>
      <c r="D24" s="250" t="s">
        <v>356</v>
      </c>
      <c r="E24" s="251">
        <v>4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3">
        <v>0</v>
      </c>
      <c r="O24" s="253">
        <f>ROUND(E24*N24,2)</f>
        <v>0</v>
      </c>
      <c r="P24" s="253">
        <v>0</v>
      </c>
      <c r="Q24" s="253">
        <f>ROUND(E24*P24,2)</f>
        <v>0</v>
      </c>
      <c r="R24" s="253"/>
      <c r="S24" s="253" t="s">
        <v>168</v>
      </c>
      <c r="T24" s="254" t="s">
        <v>126</v>
      </c>
      <c r="U24" s="230">
        <v>0</v>
      </c>
      <c r="V24" s="230">
        <f>ROUND(E24*U24,2)</f>
        <v>0</v>
      </c>
      <c r="W24" s="230"/>
      <c r="X24" s="230" t="s">
        <v>127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128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8">
        <v>15</v>
      </c>
      <c r="B25" s="249" t="s">
        <v>357</v>
      </c>
      <c r="C25" s="260" t="s">
        <v>358</v>
      </c>
      <c r="D25" s="250" t="s">
        <v>356</v>
      </c>
      <c r="E25" s="251">
        <v>10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21</v>
      </c>
      <c r="M25" s="253">
        <f>G25*(1+L25/100)</f>
        <v>0</v>
      </c>
      <c r="N25" s="253">
        <v>0</v>
      </c>
      <c r="O25" s="253">
        <f>ROUND(E25*N25,2)</f>
        <v>0</v>
      </c>
      <c r="P25" s="253">
        <v>0</v>
      </c>
      <c r="Q25" s="253">
        <f>ROUND(E25*P25,2)</f>
        <v>0</v>
      </c>
      <c r="R25" s="253"/>
      <c r="S25" s="253" t="s">
        <v>168</v>
      </c>
      <c r="T25" s="254" t="s">
        <v>126</v>
      </c>
      <c r="U25" s="230">
        <v>0</v>
      </c>
      <c r="V25" s="230">
        <f>ROUND(E25*U25,2)</f>
        <v>0</v>
      </c>
      <c r="W25" s="230"/>
      <c r="X25" s="230" t="s">
        <v>127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128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8">
        <v>16</v>
      </c>
      <c r="B26" s="249" t="s">
        <v>359</v>
      </c>
      <c r="C26" s="260" t="s">
        <v>360</v>
      </c>
      <c r="D26" s="250" t="s">
        <v>356</v>
      </c>
      <c r="E26" s="251">
        <v>3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3">
        <v>0</v>
      </c>
      <c r="O26" s="253">
        <f>ROUND(E26*N26,2)</f>
        <v>0</v>
      </c>
      <c r="P26" s="253">
        <v>0</v>
      </c>
      <c r="Q26" s="253">
        <f>ROUND(E26*P26,2)</f>
        <v>0</v>
      </c>
      <c r="R26" s="253"/>
      <c r="S26" s="253" t="s">
        <v>168</v>
      </c>
      <c r="T26" s="254" t="s">
        <v>126</v>
      </c>
      <c r="U26" s="230">
        <v>0</v>
      </c>
      <c r="V26" s="230">
        <f>ROUND(E26*U26,2)</f>
        <v>0</v>
      </c>
      <c r="W26" s="230"/>
      <c r="X26" s="230" t="s">
        <v>127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128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x14ac:dyDescent="0.2">
      <c r="A27" s="234" t="s">
        <v>120</v>
      </c>
      <c r="B27" s="235" t="s">
        <v>63</v>
      </c>
      <c r="C27" s="256" t="s">
        <v>64</v>
      </c>
      <c r="D27" s="236"/>
      <c r="E27" s="237"/>
      <c r="F27" s="238"/>
      <c r="G27" s="238">
        <f>SUMIF(AG28:AG33,"&lt;&gt;NOR",G28:G33)</f>
        <v>0</v>
      </c>
      <c r="H27" s="238"/>
      <c r="I27" s="238">
        <f>SUM(I28:I33)</f>
        <v>0</v>
      </c>
      <c r="J27" s="238"/>
      <c r="K27" s="238">
        <f>SUM(K28:K33)</f>
        <v>0</v>
      </c>
      <c r="L27" s="238"/>
      <c r="M27" s="238">
        <f>SUM(M28:M33)</f>
        <v>0</v>
      </c>
      <c r="N27" s="238"/>
      <c r="O27" s="238">
        <f>SUM(O28:O33)</f>
        <v>0</v>
      </c>
      <c r="P27" s="238"/>
      <c r="Q27" s="238">
        <f>SUM(Q28:Q33)</f>
        <v>0</v>
      </c>
      <c r="R27" s="238"/>
      <c r="S27" s="238"/>
      <c r="T27" s="239"/>
      <c r="U27" s="233"/>
      <c r="V27" s="233">
        <f>SUM(V28:V33)</f>
        <v>0</v>
      </c>
      <c r="W27" s="233"/>
      <c r="X27" s="233"/>
      <c r="AG27" t="s">
        <v>121</v>
      </c>
    </row>
    <row r="28" spans="1:60" outlineLevel="1" x14ac:dyDescent="0.2">
      <c r="A28" s="248">
        <v>17</v>
      </c>
      <c r="B28" s="249" t="s">
        <v>361</v>
      </c>
      <c r="C28" s="260" t="s">
        <v>362</v>
      </c>
      <c r="D28" s="250" t="s">
        <v>124</v>
      </c>
      <c r="E28" s="251">
        <v>3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3">
        <v>0</v>
      </c>
      <c r="O28" s="253">
        <f>ROUND(E28*N28,2)</f>
        <v>0</v>
      </c>
      <c r="P28" s="253">
        <v>0</v>
      </c>
      <c r="Q28" s="253">
        <f>ROUND(E28*P28,2)</f>
        <v>0</v>
      </c>
      <c r="R28" s="253"/>
      <c r="S28" s="253" t="s">
        <v>168</v>
      </c>
      <c r="T28" s="254" t="s">
        <v>126</v>
      </c>
      <c r="U28" s="230">
        <v>0</v>
      </c>
      <c r="V28" s="230">
        <f>ROUND(E28*U28,2)</f>
        <v>0</v>
      </c>
      <c r="W28" s="230"/>
      <c r="X28" s="230" t="s">
        <v>127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128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8">
        <v>18</v>
      </c>
      <c r="B29" s="249" t="s">
        <v>363</v>
      </c>
      <c r="C29" s="260" t="s">
        <v>364</v>
      </c>
      <c r="D29" s="250" t="s">
        <v>335</v>
      </c>
      <c r="E29" s="251">
        <v>2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21</v>
      </c>
      <c r="M29" s="253">
        <f>G29*(1+L29/100)</f>
        <v>0</v>
      </c>
      <c r="N29" s="253">
        <v>0</v>
      </c>
      <c r="O29" s="253">
        <f>ROUND(E29*N29,2)</f>
        <v>0</v>
      </c>
      <c r="P29" s="253">
        <v>0</v>
      </c>
      <c r="Q29" s="253">
        <f>ROUND(E29*P29,2)</f>
        <v>0</v>
      </c>
      <c r="R29" s="253"/>
      <c r="S29" s="253" t="s">
        <v>168</v>
      </c>
      <c r="T29" s="254" t="s">
        <v>126</v>
      </c>
      <c r="U29" s="230">
        <v>0</v>
      </c>
      <c r="V29" s="230">
        <f>ROUND(E29*U29,2)</f>
        <v>0</v>
      </c>
      <c r="W29" s="230"/>
      <c r="X29" s="230" t="s">
        <v>175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326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8">
        <v>19</v>
      </c>
      <c r="B30" s="249" t="s">
        <v>365</v>
      </c>
      <c r="C30" s="260" t="s">
        <v>366</v>
      </c>
      <c r="D30" s="250" t="s">
        <v>142</v>
      </c>
      <c r="E30" s="251">
        <v>80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21</v>
      </c>
      <c r="M30" s="253">
        <f>G30*(1+L30/100)</f>
        <v>0</v>
      </c>
      <c r="N30" s="253">
        <v>0</v>
      </c>
      <c r="O30" s="253">
        <f>ROUND(E30*N30,2)</f>
        <v>0</v>
      </c>
      <c r="P30" s="253">
        <v>0</v>
      </c>
      <c r="Q30" s="253">
        <f>ROUND(E30*P30,2)</f>
        <v>0</v>
      </c>
      <c r="R30" s="253"/>
      <c r="S30" s="253" t="s">
        <v>168</v>
      </c>
      <c r="T30" s="254" t="s">
        <v>126</v>
      </c>
      <c r="U30" s="230">
        <v>0</v>
      </c>
      <c r="V30" s="230">
        <f>ROUND(E30*U30,2)</f>
        <v>0</v>
      </c>
      <c r="W30" s="230"/>
      <c r="X30" s="230" t="s">
        <v>127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128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8">
        <v>20</v>
      </c>
      <c r="B31" s="249" t="s">
        <v>367</v>
      </c>
      <c r="C31" s="260" t="s">
        <v>368</v>
      </c>
      <c r="D31" s="250" t="s">
        <v>142</v>
      </c>
      <c r="E31" s="251">
        <v>80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21</v>
      </c>
      <c r="M31" s="253">
        <f>G31*(1+L31/100)</f>
        <v>0</v>
      </c>
      <c r="N31" s="253">
        <v>0</v>
      </c>
      <c r="O31" s="253">
        <f>ROUND(E31*N31,2)</f>
        <v>0</v>
      </c>
      <c r="P31" s="253">
        <v>0</v>
      </c>
      <c r="Q31" s="253">
        <f>ROUND(E31*P31,2)</f>
        <v>0</v>
      </c>
      <c r="R31" s="253"/>
      <c r="S31" s="253" t="s">
        <v>168</v>
      </c>
      <c r="T31" s="254" t="s">
        <v>126</v>
      </c>
      <c r="U31" s="230">
        <v>0</v>
      </c>
      <c r="V31" s="230">
        <f>ROUND(E31*U31,2)</f>
        <v>0</v>
      </c>
      <c r="W31" s="230"/>
      <c r="X31" s="230" t="s">
        <v>175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326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8">
        <v>21</v>
      </c>
      <c r="B32" s="249" t="s">
        <v>369</v>
      </c>
      <c r="C32" s="260" t="s">
        <v>370</v>
      </c>
      <c r="D32" s="250" t="s">
        <v>142</v>
      </c>
      <c r="E32" s="251">
        <v>80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21</v>
      </c>
      <c r="M32" s="253">
        <f>G32*(1+L32/100)</f>
        <v>0</v>
      </c>
      <c r="N32" s="253">
        <v>0</v>
      </c>
      <c r="O32" s="253">
        <f>ROUND(E32*N32,2)</f>
        <v>0</v>
      </c>
      <c r="P32" s="253">
        <v>0</v>
      </c>
      <c r="Q32" s="253">
        <f>ROUND(E32*P32,2)</f>
        <v>0</v>
      </c>
      <c r="R32" s="253"/>
      <c r="S32" s="253" t="s">
        <v>168</v>
      </c>
      <c r="T32" s="254" t="s">
        <v>126</v>
      </c>
      <c r="U32" s="230">
        <v>0</v>
      </c>
      <c r="V32" s="230">
        <f>ROUND(E32*U32,2)</f>
        <v>0</v>
      </c>
      <c r="W32" s="230"/>
      <c r="X32" s="230" t="s">
        <v>127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128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0">
        <v>22</v>
      </c>
      <c r="B33" s="241" t="s">
        <v>371</v>
      </c>
      <c r="C33" s="257" t="s">
        <v>372</v>
      </c>
      <c r="D33" s="242" t="s">
        <v>153</v>
      </c>
      <c r="E33" s="243">
        <v>24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5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5"/>
      <c r="S33" s="245" t="s">
        <v>168</v>
      </c>
      <c r="T33" s="246" t="s">
        <v>126</v>
      </c>
      <c r="U33" s="230">
        <v>0</v>
      </c>
      <c r="V33" s="230">
        <f>ROUND(E33*U33,2)</f>
        <v>0</v>
      </c>
      <c r="W33" s="230"/>
      <c r="X33" s="230" t="s">
        <v>127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128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x14ac:dyDescent="0.2">
      <c r="A34" s="3"/>
      <c r="B34" s="4"/>
      <c r="C34" s="261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107</v>
      </c>
    </row>
    <row r="35" spans="1:60" x14ac:dyDescent="0.2">
      <c r="A35" s="214"/>
      <c r="B35" s="215" t="s">
        <v>31</v>
      </c>
      <c r="C35" s="262"/>
      <c r="D35" s="216"/>
      <c r="E35" s="217"/>
      <c r="F35" s="217"/>
      <c r="G35" s="255">
        <f>G8+G21+G23+G27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320</v>
      </c>
    </row>
    <row r="36" spans="1:60" x14ac:dyDescent="0.2">
      <c r="A36" s="3"/>
      <c r="B36" s="4"/>
      <c r="C36" s="261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60" x14ac:dyDescent="0.2">
      <c r="A37" s="3"/>
      <c r="B37" s="4"/>
      <c r="C37" s="261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60" x14ac:dyDescent="0.2">
      <c r="A38" s="218" t="s">
        <v>321</v>
      </c>
      <c r="B38" s="218"/>
      <c r="C38" s="26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60" x14ac:dyDescent="0.2">
      <c r="A39" s="219"/>
      <c r="B39" s="220"/>
      <c r="C39" s="264"/>
      <c r="D39" s="220"/>
      <c r="E39" s="220"/>
      <c r="F39" s="220"/>
      <c r="G39" s="22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G39" t="s">
        <v>322</v>
      </c>
    </row>
    <row r="40" spans="1:60" x14ac:dyDescent="0.2">
      <c r="A40" s="222"/>
      <c r="B40" s="223"/>
      <c r="C40" s="265"/>
      <c r="D40" s="223"/>
      <c r="E40" s="223"/>
      <c r="F40" s="223"/>
      <c r="G40" s="22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">
      <c r="A41" s="222"/>
      <c r="B41" s="223"/>
      <c r="C41" s="265"/>
      <c r="D41" s="223"/>
      <c r="E41" s="223"/>
      <c r="F41" s="223"/>
      <c r="G41" s="22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22"/>
      <c r="B42" s="223"/>
      <c r="C42" s="265"/>
      <c r="D42" s="223"/>
      <c r="E42" s="223"/>
      <c r="F42" s="223"/>
      <c r="G42" s="22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25"/>
      <c r="B43" s="226"/>
      <c r="C43" s="266"/>
      <c r="D43" s="226"/>
      <c r="E43" s="226"/>
      <c r="F43" s="226"/>
      <c r="G43" s="22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3"/>
      <c r="B44" s="4"/>
      <c r="C44" s="261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C45" s="267"/>
      <c r="D45" s="10"/>
      <c r="AG45" t="s">
        <v>323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8:C38"/>
    <mergeCell ref="A39:G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01 2019A005 Pol</vt:lpstr>
      <vt:lpstr>01 2019B005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2019A005 Pol'!Názvy_tisku</vt:lpstr>
      <vt:lpstr>'01 2019B005 Pol'!Názvy_tisku</vt:lpstr>
      <vt:lpstr>oadresa</vt:lpstr>
      <vt:lpstr>Stavba!Objednatel</vt:lpstr>
      <vt:lpstr>Stavba!Objekt</vt:lpstr>
      <vt:lpstr>'01 2019A005 Pol'!Oblast_tisku</vt:lpstr>
      <vt:lpstr>'01 2019B005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 MartinR</dc:creator>
  <cp:lastModifiedBy>138 MartinR</cp:lastModifiedBy>
  <cp:lastPrinted>2019-03-19T12:27:02Z</cp:lastPrinted>
  <dcterms:created xsi:type="dcterms:W3CDTF">2009-04-08T07:15:50Z</dcterms:created>
  <dcterms:modified xsi:type="dcterms:W3CDTF">2020-11-26T08:26:22Z</dcterms:modified>
</cp:coreProperties>
</file>