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Stavba" sheetId="1" r:id="rId1"/>
    <sheet name="SO00 VRN 01 KL" sheetId="2" r:id="rId2"/>
    <sheet name="SO00 VRN 01 Rek" sheetId="3" r:id="rId3"/>
    <sheet name="SO00 VRN 01 Pol" sheetId="4" r:id="rId4"/>
    <sheet name="SO01 SO 01 KL" sheetId="5" r:id="rId5"/>
    <sheet name="SO01 SO 01 Rek" sheetId="6" r:id="rId6"/>
    <sheet name="SO01 SO 01 Pol" sheetId="7" r:id="rId7"/>
  </sheets>
  <definedNames>
    <definedName name="CelkemObjekty" localSheetId="0">'Stavba'!$F$32</definedName>
    <definedName name="CisloStavby" localSheetId="0">'Stavba'!#REF!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'Stavba'!$D$5</definedName>
    <definedName name="_xlnm.Print_Titles" localSheetId="3">'SO00 VRN 01 Pol'!$1:$6</definedName>
    <definedName name="_xlnm.Print_Titles" localSheetId="2">'SO00 VRN 01 Rek'!$1:$6</definedName>
    <definedName name="_xlnm.Print_Titles" localSheetId="6">'SO01 SO 01 Pol'!$1:$6</definedName>
    <definedName name="_xlnm.Print_Titles" localSheetId="5">'SO01 SO 01 Rek'!$1:$6</definedName>
    <definedName name="Objednatel" localSheetId="0">'Stavba'!$D$11</definedName>
    <definedName name="Objekt" localSheetId="0">'Stavba'!$B$29</definedName>
    <definedName name="_xlnm.Print_Area" localSheetId="1">'SO00 VRN 01 KL'!$A$1:$G$45</definedName>
    <definedName name="_xlnm.Print_Area" localSheetId="3">'SO00 VRN 01 Pol'!$A$1:$K$13</definedName>
    <definedName name="_xlnm.Print_Area" localSheetId="2">'SO00 VRN 01 Rek'!$A$1:$I$14</definedName>
    <definedName name="_xlnm.Print_Area" localSheetId="4">'SO01 SO 01 KL'!$A$1:$G$45</definedName>
    <definedName name="_xlnm.Print_Area" localSheetId="6">'SO01 SO 01 Pol'!$A$1:$K$17</definedName>
    <definedName name="_xlnm.Print_Area" localSheetId="5">'SO01 SO 01 Rek'!$A$1:$I$14</definedName>
    <definedName name="_xlnm.Print_Area" localSheetId="0">'Stavba'!$B$1:$J$39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'SO00 VRN 01 Pol'!#REF!</definedName>
    <definedName name="solver_opt" localSheetId="6" hidden="1">'SO01 SO 01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'Stavba'!#REF!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<sst xmlns="http://schemas.openxmlformats.org/spreadsheetml/2006/main" count="312" uniqueCount="142">
  <si>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</si>
  <si>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</si>
  <si>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</si>
  <si>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</si>
  <si>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</si>
  <si>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</si>
  <si>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</si>
  <si>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</si>
  <si>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</si>
  <si>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</si>
  <si>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</si>
  <si>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</si>
  <si>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</si>
  <si>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</si>
  <si>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</si>
  <si>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</si>
  <si>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</si>
  <si>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</si>
  <si>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</si>
  <si>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</si>
  <si>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</si>
  <si>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</si>
  <si>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</si>
  <si>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</si>
  <si>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</si>
  <si>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</si>
  <si>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</si>
  <si>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</si>
  <si>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</si>
  <si>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</si>
  <si>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</si>
  <si>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</si>
  <si>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</si>
  <si>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</si>
  <si>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</si>
  <si>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</si>
  <si>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</si>
  <si>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</si>
  <si>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</si>
  <si>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</si>
  <si>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</si>
  <si>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</si>
  <si>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</si>
  <si>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</si>
  <si>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</si>
  <si>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</si>
  <si>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</si>
  <si>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</si>
  <si>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</si>
  <si>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</si>
  <si>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</si>
  <si>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</si>
  <si>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</si>
  <si>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</si>
  <si>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</si>
  <si>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</si>
  <si>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</si>
  <si>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</si>
  <si>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</si>
  <si>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</si>
  <si>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</si>
  <si>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</si>
  <si>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</si>
  <si>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</si>
  <si>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</si>
  <si>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</si>
  <si>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</si>
  <si>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</si>
  <si>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</si>
  <si>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</si>
  <si>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</si>
  <si>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</si>
  <si>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</si>
  <si>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</si>
  <si>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</si>
  <si>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</si>
  <si>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</si>
  <si>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</si>
  <si>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</si>
  <si>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</si>
  <si>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</si>
  <si>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</si>
  <si>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</si>
  <si>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</si>
  <si>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</si>
  <si>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</si>
  <si>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</si>
  <si>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</si>
  <si>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</si>
  <si>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</si>
  <si>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</si>
  <si>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</si>
  <si>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</si>
  <si>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</si>
  <si>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</si>
  <si>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SO00</t>
  </si>
  <si>
    <t>Nestavební náklady</t>
  </si>
  <si>
    <t>SO00 Nestavební náklady</t>
  </si>
  <si>
    <t>VRN 01</t>
  </si>
  <si>
    <t>Nestavební náklady stavby</t>
  </si>
  <si>
    <t>00</t>
  </si>
  <si>
    <t>Ostatní náklady stavby a zkoušky</t>
  </si>
  <si>
    <t>00 Ostatní náklady stavby a zkoušky</t>
  </si>
  <si>
    <t>Zařízení staveniště - veškeré náklady spojené s vybudováním, provozem a odstraněním ZS</t>
  </si>
  <si>
    <t>soubor</t>
  </si>
  <si>
    <t>VRN 03</t>
  </si>
  <si>
    <t>Provozní vlivy - zohlednění všech cizích vlivů způsobených na stavbě</t>
  </si>
  <si>
    <t>VRN 05</t>
  </si>
  <si>
    <t>Mimostaveništní doprava - mimořádné náklady spojené s dopravou materiálu na staveniště</t>
  </si>
  <si>
    <t>VRN 06</t>
  </si>
  <si>
    <t>Územní vlivy - zohlednění dopravních omezení záborů veřejných ploch</t>
  </si>
  <si>
    <t>VRN 08</t>
  </si>
  <si>
    <t xml:space="preserve">Dokumentace skutečného provedení (3paré) </t>
  </si>
  <si>
    <t>Vybrán výběrovým řízením</t>
  </si>
  <si>
    <t>obec Střílky</t>
  </si>
  <si>
    <t>SO01</t>
  </si>
  <si>
    <t>Restaurátorské práce</t>
  </si>
  <si>
    <t>SO01 Restaurátorské práce</t>
  </si>
  <si>
    <t>SO 01</t>
  </si>
  <si>
    <t>622</t>
  </si>
  <si>
    <t>622 Restaurátorské práce</t>
  </si>
  <si>
    <t>622 PC 001</t>
  </si>
  <si>
    <t>kpl</t>
  </si>
  <si>
    <t>622 PC 002</t>
  </si>
  <si>
    <t>622 PC 003</t>
  </si>
  <si>
    <t>622 PC 004</t>
  </si>
  <si>
    <t>Restaurování nástěnných maleb v interiéru hřbitovní barokní kaple ve Střílkách</t>
  </si>
  <si>
    <t>Snímání nevhodných povrchových vrstev kombinovanými technikami</t>
  </si>
  <si>
    <t>Snímání nevhodných povrchových vrstev mechanicky</t>
  </si>
  <si>
    <t>Hloubkové injektáže omítek, fixáže maleb</t>
  </si>
  <si>
    <t>Výroba pauz a šablon</t>
  </si>
  <si>
    <t>622 PC 005</t>
  </si>
  <si>
    <t>Tmelení defektů</t>
  </si>
  <si>
    <t>622 PC 006</t>
  </si>
  <si>
    <t>Rekonstrukce</t>
  </si>
  <si>
    <t>622 PC 007</t>
  </si>
  <si>
    <t>Retuš</t>
  </si>
  <si>
    <t>622 PC 008</t>
  </si>
  <si>
    <t>Fixace a penetrace dochovaných maleb</t>
  </si>
  <si>
    <t>Fotodokumentace, zpráva</t>
  </si>
  <si>
    <t>622 PC 009</t>
  </si>
  <si>
    <t>ETAPA I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</si>
</sst>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[$-405]dddd\ d\.\ mmmm\ yyyy"/>
    <numFmt numFmtId="170" formatCode="d/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35" fillId="22" borderId="6" applyNumberFormat="0" applyFont="0" applyAlignment="0" applyProtection="0"/>
    <xf numFmtId="9" fontId="35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2" fillId="33" borderId="14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3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Continuous" vertical="center"/>
    </xf>
    <xf numFmtId="0" fontId="7" fillId="0" borderId="36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 shrinkToFit="1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54" xfId="45" applyFont="1" applyBorder="1">
      <alignment/>
      <protection/>
    </xf>
    <xf numFmtId="0" fontId="2" fillId="0" borderId="54" xfId="45" applyFont="1" applyBorder="1" applyAlignment="1">
      <alignment horizontal="right"/>
      <protection/>
    </xf>
    <xf numFmtId="0" fontId="2" fillId="0" borderId="55" xfId="45" applyFont="1" applyBorder="1">
      <alignment/>
      <protection/>
    </xf>
    <xf numFmtId="0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0" fontId="8" fillId="0" borderId="57" xfId="45" applyFont="1" applyBorder="1">
      <alignment/>
      <protection/>
    </xf>
    <xf numFmtId="0" fontId="2" fillId="0" borderId="57" xfId="45" applyFont="1" applyBorder="1">
      <alignment/>
      <protection/>
    </xf>
    <xf numFmtId="0" fontId="2" fillId="0" borderId="57" xfId="45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8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4" xfId="0" applyFont="1" applyBorder="1" applyAlignment="1">
      <alignment/>
    </xf>
    <xf numFmtId="3" fontId="2" fillId="0" borderId="4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5" applyFont="1">
      <alignment/>
      <protection/>
    </xf>
    <xf numFmtId="0" fontId="11" fillId="0" borderId="0" xfId="45" applyFont="1" applyAlignment="1">
      <alignment horizontal="centerContinuous"/>
      <protection/>
    </xf>
    <xf numFmtId="0" fontId="12" fillId="0" borderId="0" xfId="45" applyFont="1" applyAlignment="1">
      <alignment horizontal="centerContinuous"/>
      <protection/>
    </xf>
    <xf numFmtId="0" fontId="12" fillId="0" borderId="0" xfId="45" applyFont="1" applyAlignment="1">
      <alignment horizontal="right"/>
      <protection/>
    </xf>
    <xf numFmtId="0" fontId="4" fillId="0" borderId="55" xfId="45" applyFont="1" applyBorder="1" applyAlignment="1">
      <alignment horizontal="right"/>
      <protection/>
    </xf>
    <xf numFmtId="0" fontId="2" fillId="0" borderId="54" xfId="45" applyFont="1" applyBorder="1" applyAlignment="1">
      <alignment horizontal="left"/>
      <protection/>
    </xf>
    <xf numFmtId="0" fontId="2" fillId="0" borderId="56" xfId="45" applyFont="1" applyBorder="1">
      <alignment/>
      <protection/>
    </xf>
    <xf numFmtId="0" fontId="4" fillId="0" borderId="0" xfId="45" applyFont="1">
      <alignment/>
      <protection/>
    </xf>
    <xf numFmtId="0" fontId="2" fillId="0" borderId="0" xfId="45" applyFont="1" applyAlignment="1">
      <alignment horizontal="right"/>
      <protection/>
    </xf>
    <xf numFmtId="0" fontId="2" fillId="0" borderId="0" xfId="45" applyFont="1" applyAlignment="1">
      <alignment/>
      <protection/>
    </xf>
    <xf numFmtId="49" fontId="4" fillId="33" borderId="21" xfId="45" applyNumberFormat="1" applyFont="1" applyFill="1" applyBorder="1">
      <alignment/>
      <protection/>
    </xf>
    <xf numFmtId="0" fontId="4" fillId="33" borderId="12" xfId="45" applyFont="1" applyFill="1" applyBorder="1" applyAlignment="1">
      <alignment horizontal="center"/>
      <protection/>
    </xf>
    <xf numFmtId="0" fontId="4" fillId="33" borderId="12" xfId="45" applyNumberFormat="1" applyFont="1" applyFill="1" applyBorder="1" applyAlignment="1">
      <alignment horizontal="center"/>
      <protection/>
    </xf>
    <xf numFmtId="0" fontId="4" fillId="33" borderId="21" xfId="45" applyFont="1" applyFill="1" applyBorder="1" applyAlignment="1">
      <alignment horizontal="center"/>
      <protection/>
    </xf>
    <xf numFmtId="0" fontId="4" fillId="33" borderId="21" xfId="45" applyFont="1" applyFill="1" applyBorder="1" applyAlignment="1">
      <alignment horizontal="center" wrapText="1"/>
      <protection/>
    </xf>
    <xf numFmtId="0" fontId="8" fillId="0" borderId="24" xfId="45" applyFont="1" applyBorder="1" applyAlignment="1">
      <alignment horizontal="center"/>
      <protection/>
    </xf>
    <xf numFmtId="49" fontId="8" fillId="0" borderId="24" xfId="45" applyNumberFormat="1" applyFont="1" applyBorder="1" applyAlignment="1">
      <alignment horizontal="left"/>
      <protection/>
    </xf>
    <xf numFmtId="0" fontId="8" fillId="0" borderId="10" xfId="45" applyFont="1" applyBorder="1">
      <alignment/>
      <protection/>
    </xf>
    <xf numFmtId="0" fontId="2" fillId="0" borderId="11" xfId="45" applyFont="1" applyBorder="1" applyAlignment="1">
      <alignment horizontal="center"/>
      <protection/>
    </xf>
    <xf numFmtId="0" fontId="2" fillId="0" borderId="11" xfId="45" applyNumberFormat="1" applyFont="1" applyBorder="1" applyAlignment="1">
      <alignment horizontal="right"/>
      <protection/>
    </xf>
    <xf numFmtId="0" fontId="2" fillId="0" borderId="12" xfId="45" applyNumberFormat="1" applyFont="1" applyBorder="1">
      <alignment/>
      <protection/>
    </xf>
    <xf numFmtId="0" fontId="2" fillId="0" borderId="15" xfId="45" applyNumberFormat="1" applyFont="1" applyFill="1" applyBorder="1">
      <alignment/>
      <protection/>
    </xf>
    <xf numFmtId="0" fontId="2" fillId="0" borderId="22" xfId="45" applyNumberFormat="1" applyFont="1" applyFill="1" applyBorder="1">
      <alignment/>
      <protection/>
    </xf>
    <xf numFmtId="0" fontId="2" fillId="0" borderId="15" xfId="45" applyFont="1" applyFill="1" applyBorder="1">
      <alignment/>
      <protection/>
    </xf>
    <xf numFmtId="0" fontId="2" fillId="0" borderId="22" xfId="45" applyFont="1" applyFill="1" applyBorder="1">
      <alignment/>
      <protection/>
    </xf>
    <xf numFmtId="0" fontId="13" fillId="0" borderId="0" xfId="45" applyFont="1">
      <alignment/>
      <protection/>
    </xf>
    <xf numFmtId="0" fontId="9" fillId="0" borderId="23" xfId="45" applyFont="1" applyBorder="1" applyAlignment="1">
      <alignment horizontal="center" vertical="top"/>
      <protection/>
    </xf>
    <xf numFmtId="49" fontId="9" fillId="0" borderId="23" xfId="45" applyNumberFormat="1" applyFont="1" applyBorder="1" applyAlignment="1">
      <alignment horizontal="left" vertical="top"/>
      <protection/>
    </xf>
    <xf numFmtId="0" fontId="9" fillId="0" borderId="23" xfId="45" applyFont="1" applyBorder="1" applyAlignment="1">
      <alignment vertical="top" wrapText="1"/>
      <protection/>
    </xf>
    <xf numFmtId="49" fontId="9" fillId="0" borderId="23" xfId="45" applyNumberFormat="1" applyFont="1" applyBorder="1" applyAlignment="1">
      <alignment horizontal="center" shrinkToFit="1"/>
      <protection/>
    </xf>
    <xf numFmtId="4" fontId="9" fillId="0" borderId="23" xfId="45" applyNumberFormat="1" applyFont="1" applyBorder="1" applyAlignment="1">
      <alignment horizontal="right"/>
      <protection/>
    </xf>
    <xf numFmtId="4" fontId="9" fillId="0" borderId="23" xfId="45" applyNumberFormat="1" applyFont="1" applyBorder="1">
      <alignment/>
      <protection/>
    </xf>
    <xf numFmtId="168" fontId="9" fillId="0" borderId="23" xfId="45" applyNumberFormat="1" applyFont="1" applyBorder="1">
      <alignment/>
      <protection/>
    </xf>
    <xf numFmtId="4" fontId="9" fillId="0" borderId="22" xfId="45" applyNumberFormat="1" applyFont="1" applyBorder="1">
      <alignment/>
      <protection/>
    </xf>
    <xf numFmtId="0" fontId="2" fillId="0" borderId="0" xfId="45" applyFont="1" applyBorder="1">
      <alignment/>
      <protection/>
    </xf>
    <xf numFmtId="0" fontId="2" fillId="33" borderId="21" xfId="45" applyFont="1" applyFill="1" applyBorder="1" applyAlignment="1">
      <alignment horizontal="center"/>
      <protection/>
    </xf>
    <xf numFmtId="49" fontId="14" fillId="33" borderId="21" xfId="45" applyNumberFormat="1" applyFont="1" applyFill="1" applyBorder="1" applyAlignment="1">
      <alignment horizontal="left"/>
      <protection/>
    </xf>
    <xf numFmtId="0" fontId="14" fillId="33" borderId="10" xfId="45" applyFont="1" applyFill="1" applyBorder="1">
      <alignment/>
      <protection/>
    </xf>
    <xf numFmtId="0" fontId="2" fillId="33" borderId="11" xfId="45" applyFont="1" applyFill="1" applyBorder="1" applyAlignment="1">
      <alignment horizontal="center"/>
      <protection/>
    </xf>
    <xf numFmtId="4" fontId="2" fillId="33" borderId="11" xfId="45" applyNumberFormat="1" applyFont="1" applyFill="1" applyBorder="1" applyAlignment="1">
      <alignment horizontal="right"/>
      <protection/>
    </xf>
    <xf numFmtId="4" fontId="2" fillId="33" borderId="12" xfId="45" applyNumberFormat="1" applyFont="1" applyFill="1" applyBorder="1" applyAlignment="1">
      <alignment horizontal="right"/>
      <protection/>
    </xf>
    <xf numFmtId="4" fontId="8" fillId="33" borderId="21" xfId="45" applyNumberFormat="1" applyFont="1" applyFill="1" applyBorder="1">
      <alignment/>
      <protection/>
    </xf>
    <xf numFmtId="0" fontId="2" fillId="33" borderId="11" xfId="45" applyFont="1" applyFill="1" applyBorder="1">
      <alignment/>
      <protection/>
    </xf>
    <xf numFmtId="4" fontId="8" fillId="33" borderId="12" xfId="45" applyNumberFormat="1" applyFont="1" applyFill="1" applyBorder="1">
      <alignment/>
      <protection/>
    </xf>
    <xf numFmtId="3" fontId="2" fillId="0" borderId="0" xfId="45" applyNumberFormat="1" applyFont="1">
      <alignment/>
      <protection/>
    </xf>
    <xf numFmtId="0" fontId="15" fillId="0" borderId="0" xfId="45" applyFont="1" applyAlignment="1">
      <alignment/>
      <protection/>
    </xf>
    <xf numFmtId="0" fontId="16" fillId="0" borderId="0" xfId="45" applyFont="1" applyBorder="1">
      <alignment/>
      <protection/>
    </xf>
    <xf numFmtId="3" fontId="16" fillId="0" borderId="0" xfId="45" applyNumberFormat="1" applyFont="1" applyBorder="1" applyAlignment="1">
      <alignment horizontal="right"/>
      <protection/>
    </xf>
    <xf numFmtId="4" fontId="16" fillId="0" borderId="0" xfId="45" applyNumberFormat="1" applyFont="1" applyBorder="1">
      <alignment/>
      <protection/>
    </xf>
    <xf numFmtId="0" fontId="15" fillId="0" borderId="0" xfId="45" applyFont="1" applyBorder="1" applyAlignment="1">
      <alignment/>
      <protection/>
    </xf>
    <xf numFmtId="0" fontId="2" fillId="0" borderId="0" xfId="45" applyFont="1" applyBorder="1" applyAlignment="1">
      <alignment horizontal="right"/>
      <protection/>
    </xf>
    <xf numFmtId="49" fontId="4" fillId="0" borderId="4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2" fillId="36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9" fillId="0" borderId="15" xfId="45" applyFont="1" applyBorder="1" applyAlignment="1">
      <alignment vertical="top" wrapText="1"/>
      <protection/>
    </xf>
    <xf numFmtId="4" fontId="9" fillId="0" borderId="22" xfId="45" applyNumberFormat="1" applyFont="1" applyBorder="1" applyAlignment="1">
      <alignment horizontal="right"/>
      <protection/>
    </xf>
    <xf numFmtId="168" fontId="9" fillId="0" borderId="16" xfId="45" applyNumberFormat="1" applyFont="1" applyBorder="1">
      <alignment/>
      <protection/>
    </xf>
    <xf numFmtId="49" fontId="9" fillId="0" borderId="21" xfId="45" applyNumberFormat="1" applyFont="1" applyBorder="1" applyAlignment="1">
      <alignment horizontal="center" shrinkToFit="1"/>
      <protection/>
    </xf>
    <xf numFmtId="4" fontId="9" fillId="0" borderId="21" xfId="45" applyNumberFormat="1" applyFont="1" applyBorder="1" applyAlignment="1">
      <alignment horizontal="right"/>
      <protection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4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167" fontId="2" fillId="0" borderId="10" xfId="0" applyNumberFormat="1" applyFont="1" applyBorder="1" applyAlignment="1">
      <alignment horizontal="right" indent="2"/>
    </xf>
    <xf numFmtId="167" fontId="2" fillId="0" borderId="33" xfId="0" applyNumberFormat="1" applyFont="1" applyBorder="1" applyAlignment="1">
      <alignment horizontal="right" indent="2"/>
    </xf>
    <xf numFmtId="167" fontId="7" fillId="33" borderId="65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66" xfId="45" applyFont="1" applyBorder="1" applyAlignment="1">
      <alignment horizontal="center"/>
      <protection/>
    </xf>
    <xf numFmtId="0" fontId="2" fillId="0" borderId="67" xfId="45" applyFont="1" applyBorder="1" applyAlignment="1">
      <alignment horizontal="center"/>
      <protection/>
    </xf>
    <xf numFmtId="0" fontId="2" fillId="0" borderId="68" xfId="45" applyFont="1" applyBorder="1" applyAlignment="1">
      <alignment horizontal="center"/>
      <protection/>
    </xf>
    <xf numFmtId="0" fontId="2" fillId="0" borderId="69" xfId="45" applyFont="1" applyBorder="1" applyAlignment="1">
      <alignment horizontal="center"/>
      <protection/>
    </xf>
    <xf numFmtId="0" fontId="2" fillId="0" borderId="70" xfId="45" applyFont="1" applyBorder="1" applyAlignment="1">
      <alignment horizontal="left"/>
      <protection/>
    </xf>
    <xf numFmtId="0" fontId="2" fillId="0" borderId="57" xfId="45" applyFont="1" applyBorder="1" applyAlignment="1">
      <alignment horizontal="left"/>
      <protection/>
    </xf>
    <xf numFmtId="0" fontId="2" fillId="0" borderId="71" xfId="45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0" fontId="10" fillId="0" borderId="0" xfId="45" applyFont="1" applyAlignment="1">
      <alignment horizontal="center"/>
      <protection/>
    </xf>
    <xf numFmtId="49" fontId="2" fillId="0" borderId="68" xfId="45" applyNumberFormat="1" applyFont="1" applyBorder="1" applyAlignment="1">
      <alignment horizontal="center"/>
      <protection/>
    </xf>
    <xf numFmtId="0" fontId="2" fillId="0" borderId="70" xfId="45" applyFont="1" applyBorder="1" applyAlignment="1">
      <alignment horizontal="center" shrinkToFit="1"/>
      <protection/>
    </xf>
    <xf numFmtId="0" fontId="2" fillId="0" borderId="57" xfId="45" applyFont="1" applyBorder="1" applyAlignment="1">
      <alignment horizontal="center" shrinkToFit="1"/>
      <protection/>
    </xf>
    <xf numFmtId="0" fontId="2" fillId="0" borderId="71" xfId="45" applyFont="1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O35"/>
  <sheetViews>
    <sheetView showGridLines="0" tabSelected="1" zoomScaleSheetLayoutView="75" zoomScalePageLayoutView="0" workbookViewId="0" topLeftCell="B1">
      <selection activeCell="D6" sqref="D6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00390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v>43194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264" t="s">
        <v>126</v>
      </c>
      <c r="F5" s="13"/>
      <c r="G5" s="162"/>
      <c r="H5" s="13"/>
      <c r="I5" s="14"/>
      <c r="O5" s="8"/>
    </row>
    <row r="6" ht="12.75">
      <c r="D6" s="13" t="s">
        <v>141</v>
      </c>
    </row>
    <row r="7" spans="3:11" ht="12.75">
      <c r="C7" s="15" t="s">
        <v>4</v>
      </c>
      <c r="D7" s="16" t="s">
        <v>114</v>
      </c>
      <c r="H7" s="17" t="s">
        <v>5</v>
      </c>
      <c r="J7" s="16"/>
      <c r="K7" s="16"/>
    </row>
    <row r="8" spans="4:11" ht="12.75">
      <c r="D8" s="16"/>
      <c r="H8" s="17" t="s">
        <v>6</v>
      </c>
      <c r="J8" s="16"/>
      <c r="K8" s="16"/>
    </row>
    <row r="9" spans="3:10" ht="12.75">
      <c r="C9" s="17"/>
      <c r="D9" s="16"/>
      <c r="H9" s="17"/>
      <c r="J9" s="16"/>
    </row>
    <row r="10" spans="8:10" ht="12.75">
      <c r="H10" s="17"/>
      <c r="J10" s="16"/>
    </row>
    <row r="11" spans="3:11" ht="12.75">
      <c r="C11" s="15" t="s">
        <v>7</v>
      </c>
      <c r="D11" s="16" t="s">
        <v>113</v>
      </c>
      <c r="H11" s="17" t="s">
        <v>5</v>
      </c>
      <c r="J11" s="16"/>
      <c r="K11" s="16"/>
    </row>
    <row r="12" spans="4:11" ht="12.75">
      <c r="D12" s="16"/>
      <c r="H12" s="17" t="s">
        <v>6</v>
      </c>
      <c r="J12" s="16"/>
      <c r="K12" s="16"/>
    </row>
    <row r="13" spans="3:10" ht="12" customHeight="1">
      <c r="C13" s="17"/>
      <c r="D13" s="16"/>
      <c r="J13" s="17"/>
    </row>
    <row r="14" spans="3:10" ht="24.75" customHeight="1">
      <c r="C14" s="18" t="s">
        <v>8</v>
      </c>
      <c r="H14" s="18" t="s">
        <v>9</v>
      </c>
      <c r="J14" s="17"/>
    </row>
    <row r="15" ht="12.75" customHeight="1">
      <c r="J15" s="17"/>
    </row>
    <row r="16" spans="3:8" ht="28.5" customHeight="1">
      <c r="C16" s="18" t="s">
        <v>10</v>
      </c>
      <c r="H16" s="18" t="s">
        <v>10</v>
      </c>
    </row>
    <row r="17" ht="25.5" customHeight="1"/>
    <row r="18" spans="2:11" ht="13.5" customHeight="1">
      <c r="B18" s="19"/>
      <c r="C18" s="20"/>
      <c r="D18" s="20"/>
      <c r="E18" s="21"/>
      <c r="F18" s="22"/>
      <c r="G18" s="23"/>
      <c r="H18" s="24"/>
      <c r="I18" s="23"/>
      <c r="J18" s="25" t="s">
        <v>11</v>
      </c>
      <c r="K18" s="26"/>
    </row>
    <row r="19" spans="2:11" ht="15" customHeight="1">
      <c r="B19" s="27" t="s">
        <v>12</v>
      </c>
      <c r="C19" s="28"/>
      <c r="D19" s="29">
        <v>15</v>
      </c>
      <c r="E19" s="30" t="s">
        <v>13</v>
      </c>
      <c r="F19" s="31"/>
      <c r="G19" s="32"/>
      <c r="H19" s="32"/>
      <c r="I19" s="272">
        <v>0</v>
      </c>
      <c r="J19" s="273"/>
      <c r="K19" s="33"/>
    </row>
    <row r="20" spans="2:11" ht="12.75">
      <c r="B20" s="27" t="s">
        <v>14</v>
      </c>
      <c r="C20" s="28"/>
      <c r="D20" s="29">
        <f>SazbaDPH1</f>
        <v>15</v>
      </c>
      <c r="E20" s="30" t="s">
        <v>13</v>
      </c>
      <c r="F20" s="34"/>
      <c r="G20" s="35"/>
      <c r="H20" s="35"/>
      <c r="I20" s="274">
        <v>0</v>
      </c>
      <c r="J20" s="275"/>
      <c r="K20" s="33"/>
    </row>
    <row r="21" spans="2:11" ht="12.75">
      <c r="B21" s="27" t="s">
        <v>12</v>
      </c>
      <c r="C21" s="28"/>
      <c r="D21" s="29">
        <v>21</v>
      </c>
      <c r="E21" s="30" t="s">
        <v>13</v>
      </c>
      <c r="F21" s="34"/>
      <c r="G21" s="35"/>
      <c r="H21" s="35"/>
      <c r="I21" s="274">
        <v>0</v>
      </c>
      <c r="J21" s="275"/>
      <c r="K21" s="33"/>
    </row>
    <row r="22" spans="2:11" ht="13.5" thickBot="1">
      <c r="B22" s="27" t="s">
        <v>14</v>
      </c>
      <c r="C22" s="28"/>
      <c r="D22" s="29">
        <f>SazbaDPH2</f>
        <v>21</v>
      </c>
      <c r="E22" s="30" t="s">
        <v>13</v>
      </c>
      <c r="F22" s="36"/>
      <c r="G22" s="37"/>
      <c r="H22" s="37"/>
      <c r="I22" s="276">
        <f>ROUND(I21*D21/100,0)</f>
        <v>0</v>
      </c>
      <c r="J22" s="277"/>
      <c r="K22" s="33"/>
    </row>
    <row r="23" spans="2:11" ht="16.5" thickBot="1">
      <c r="B23" s="38" t="s">
        <v>15</v>
      </c>
      <c r="C23" s="39"/>
      <c r="D23" s="39"/>
      <c r="E23" s="40"/>
      <c r="F23" s="41"/>
      <c r="G23" s="42"/>
      <c r="H23" s="42"/>
      <c r="I23" s="278">
        <f>SUM(I19:I22)</f>
        <v>0</v>
      </c>
      <c r="J23" s="279"/>
      <c r="K23" s="43"/>
    </row>
    <row r="26" ht="1.5" customHeight="1"/>
    <row r="27" spans="2:12" ht="15.75" customHeight="1">
      <c r="B27" s="12" t="s">
        <v>16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ht="5.25" customHeight="1">
      <c r="L28" s="45"/>
    </row>
    <row r="29" spans="2:10" ht="24" customHeight="1">
      <c r="B29" s="46" t="s">
        <v>17</v>
      </c>
      <c r="C29" s="47"/>
      <c r="D29" s="47"/>
      <c r="E29" s="48"/>
      <c r="F29" s="49" t="s">
        <v>18</v>
      </c>
      <c r="G29" s="50" t="str">
        <f>CONCATENATE("Základ DPH ",SazbaDPH1," %")</f>
        <v>Základ DPH 15 %</v>
      </c>
      <c r="H29" s="49" t="str">
        <f>CONCATENATE("Základ DPH ",SazbaDPH2," %")</f>
        <v>Základ DPH 21 %</v>
      </c>
      <c r="I29" s="49" t="s">
        <v>19</v>
      </c>
      <c r="J29" s="49" t="s">
        <v>13</v>
      </c>
    </row>
    <row r="30" spans="2:10" ht="12.75">
      <c r="B30" s="51" t="s">
        <v>95</v>
      </c>
      <c r="C30" s="52" t="s">
        <v>96</v>
      </c>
      <c r="D30" s="53"/>
      <c r="E30" s="54"/>
      <c r="F30" s="55">
        <f>G30+H30+I30</f>
        <v>0</v>
      </c>
      <c r="G30" s="56">
        <v>0</v>
      </c>
      <c r="H30" s="57">
        <v>0</v>
      </c>
      <c r="I30" s="57">
        <f>(G30*SazbaDPH1)/100+(H30*SazbaDPH2)/100</f>
        <v>0</v>
      </c>
      <c r="J30" s="58">
        <f>IF(CelkemObjekty=0,"",F30/CelkemObjekty*100)</f>
      </c>
    </row>
    <row r="31" spans="2:10" ht="12.75">
      <c r="B31" s="59" t="s">
        <v>115</v>
      </c>
      <c r="C31" s="60" t="s">
        <v>116</v>
      </c>
      <c r="D31" s="61"/>
      <c r="E31" s="62"/>
      <c r="F31" s="63">
        <f>G31+H31+I31</f>
        <v>0</v>
      </c>
      <c r="G31" s="64">
        <v>0</v>
      </c>
      <c r="H31" s="65">
        <v>0</v>
      </c>
      <c r="I31" s="65">
        <f>(G31*SazbaDPH1)/100+(H31*SazbaDPH2)/100</f>
        <v>0</v>
      </c>
      <c r="J31" s="58">
        <f>IF(CelkemObjekty=0,"",F31/CelkemObjekty*100)</f>
      </c>
    </row>
    <row r="32" spans="2:10" ht="17.25" customHeight="1">
      <c r="B32" s="66" t="s">
        <v>20</v>
      </c>
      <c r="C32" s="67"/>
      <c r="D32" s="68"/>
      <c r="E32" s="69"/>
      <c r="F32" s="70">
        <f>SUM(F30:F31)</f>
        <v>0</v>
      </c>
      <c r="G32" s="70">
        <v>0</v>
      </c>
      <c r="H32" s="70">
        <f>SUM(H30:H31)</f>
        <v>0</v>
      </c>
      <c r="I32" s="70">
        <f>SUM(I30:I31)</f>
        <v>0</v>
      </c>
      <c r="J32" s="71">
        <f>IF(CelkemObjekty=0,"",F32/CelkemObjekty*100)</f>
      </c>
    </row>
    <row r="33" spans="2:11" ht="12.75"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2:11" ht="9.7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2:11" ht="7.5" customHeight="1"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ht="9" customHeight="1"/>
    <row r="37" ht="6" customHeight="1"/>
    <row r="38" ht="3" customHeight="1"/>
    <row r="39" ht="6.75" customHeight="1"/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E5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3" t="s">
        <v>26</v>
      </c>
      <c r="B1" s="74"/>
      <c r="C1" s="74"/>
      <c r="D1" s="74"/>
      <c r="E1" s="74"/>
      <c r="F1" s="74"/>
      <c r="G1" s="74"/>
    </row>
    <row r="2" spans="1:7" ht="12.75" customHeight="1">
      <c r="A2" s="75" t="s">
        <v>27</v>
      </c>
      <c r="B2" s="76"/>
      <c r="C2" s="77" t="s">
        <v>98</v>
      </c>
      <c r="D2" s="77" t="s">
        <v>99</v>
      </c>
      <c r="E2" s="76"/>
      <c r="F2" s="78" t="s">
        <v>28</v>
      </c>
      <c r="G2" s="79"/>
    </row>
    <row r="3" spans="1:7" ht="3" customHeight="1" hidden="1">
      <c r="A3" s="80"/>
      <c r="B3" s="81"/>
      <c r="C3" s="82"/>
      <c r="D3" s="82"/>
      <c r="E3" s="81"/>
      <c r="F3" s="83"/>
      <c r="G3" s="84"/>
    </row>
    <row r="4" spans="1:7" ht="12" customHeight="1">
      <c r="A4" s="85" t="s">
        <v>29</v>
      </c>
      <c r="B4" s="81"/>
      <c r="C4" s="82"/>
      <c r="D4" s="82"/>
      <c r="E4" s="81"/>
      <c r="F4" s="83" t="s">
        <v>30</v>
      </c>
      <c r="G4" s="86"/>
    </row>
    <row r="5" spans="1:7" ht="12.75" customHeight="1">
      <c r="A5" s="87" t="s">
        <v>95</v>
      </c>
      <c r="B5" s="88"/>
      <c r="C5" s="89" t="s">
        <v>96</v>
      </c>
      <c r="D5" s="90"/>
      <c r="E5" s="91"/>
      <c r="F5" s="83" t="s">
        <v>31</v>
      </c>
      <c r="G5" s="84"/>
    </row>
    <row r="6" spans="1:15" ht="12.75" customHeight="1">
      <c r="A6" s="85" t="s">
        <v>32</v>
      </c>
      <c r="B6" s="81"/>
      <c r="C6" s="82"/>
      <c r="D6" s="82"/>
      <c r="E6" s="81"/>
      <c r="F6" s="92" t="s">
        <v>33</v>
      </c>
      <c r="G6" s="93">
        <v>0</v>
      </c>
      <c r="O6" s="94"/>
    </row>
    <row r="7" spans="1:7" ht="12.75" customHeight="1">
      <c r="A7" s="266" t="s">
        <v>126</v>
      </c>
      <c r="B7" s="266"/>
      <c r="C7" s="265"/>
      <c r="D7" s="97"/>
      <c r="E7" s="97"/>
      <c r="F7" s="98" t="s">
        <v>34</v>
      </c>
      <c r="G7" s="93">
        <f>IF(G6=0,,ROUND((F30+F32)/G6,1))</f>
        <v>0</v>
      </c>
    </row>
    <row r="8" spans="1:9" ht="12.75">
      <c r="A8" s="99" t="s">
        <v>35</v>
      </c>
      <c r="B8" s="83"/>
      <c r="C8" s="280"/>
      <c r="D8" s="280"/>
      <c r="E8" s="281"/>
      <c r="F8" s="100" t="s">
        <v>36</v>
      </c>
      <c r="G8" s="101"/>
      <c r="H8" s="102"/>
      <c r="I8" s="103"/>
    </row>
    <row r="9" spans="1:8" ht="12.75">
      <c r="A9" s="99" t="s">
        <v>37</v>
      </c>
      <c r="B9" s="83"/>
      <c r="C9" s="280"/>
      <c r="D9" s="280"/>
      <c r="E9" s="281"/>
      <c r="F9" s="83"/>
      <c r="G9" s="104"/>
      <c r="H9" s="105"/>
    </row>
    <row r="10" spans="1:8" ht="12.75">
      <c r="A10" s="99" t="s">
        <v>38</v>
      </c>
      <c r="B10" s="83"/>
      <c r="C10" s="280" t="s">
        <v>114</v>
      </c>
      <c r="D10" s="280"/>
      <c r="E10" s="280"/>
      <c r="F10" s="106"/>
      <c r="G10" s="107"/>
      <c r="H10" s="108"/>
    </row>
    <row r="11" spans="1:57" ht="13.5" customHeight="1">
      <c r="A11" s="99" t="s">
        <v>39</v>
      </c>
      <c r="B11" s="83"/>
      <c r="C11" s="280" t="s">
        <v>113</v>
      </c>
      <c r="D11" s="280"/>
      <c r="E11" s="280"/>
      <c r="F11" s="109" t="s">
        <v>40</v>
      </c>
      <c r="G11" s="110"/>
      <c r="H11" s="105"/>
      <c r="BA11" s="111"/>
      <c r="BB11" s="111"/>
      <c r="BC11" s="111"/>
      <c r="BD11" s="111"/>
      <c r="BE11" s="111"/>
    </row>
    <row r="12" spans="1:8" ht="12.75" customHeight="1">
      <c r="A12" s="112" t="s">
        <v>41</v>
      </c>
      <c r="B12" s="81"/>
      <c r="C12" s="282"/>
      <c r="D12" s="282"/>
      <c r="E12" s="282"/>
      <c r="F12" s="113" t="s">
        <v>42</v>
      </c>
      <c r="G12" s="114"/>
      <c r="H12" s="105"/>
    </row>
    <row r="13" spans="1:8" ht="28.5" customHeight="1" thickBot="1">
      <c r="A13" s="115" t="s">
        <v>43</v>
      </c>
      <c r="B13" s="116"/>
      <c r="C13" s="116"/>
      <c r="D13" s="116"/>
      <c r="E13" s="117"/>
      <c r="F13" s="117"/>
      <c r="G13" s="118"/>
      <c r="H13" s="105"/>
    </row>
    <row r="14" spans="1:7" ht="17.25" customHeight="1" thickBot="1">
      <c r="A14" s="119" t="s">
        <v>44</v>
      </c>
      <c r="B14" s="120"/>
      <c r="C14" s="121"/>
      <c r="D14" s="122" t="s">
        <v>45</v>
      </c>
      <c r="E14" s="123"/>
      <c r="F14" s="123"/>
      <c r="G14" s="121"/>
    </row>
    <row r="15" spans="1:7" ht="15.75" customHeight="1">
      <c r="A15" s="124"/>
      <c r="B15" s="125" t="s">
        <v>46</v>
      </c>
      <c r="C15" s="126">
        <f>'SO00 VRN 01 Rek'!E8</f>
        <v>0</v>
      </c>
      <c r="D15" s="127">
        <f>'SO00 VRN 01 Rek'!A16</f>
        <v>0</v>
      </c>
      <c r="E15" s="128"/>
      <c r="F15" s="129"/>
      <c r="G15" s="126">
        <f>'SO00 VRN 01 Rek'!I16</f>
        <v>0</v>
      </c>
    </row>
    <row r="16" spans="1:7" ht="15.75" customHeight="1">
      <c r="A16" s="124" t="s">
        <v>47</v>
      </c>
      <c r="B16" s="125" t="s">
        <v>48</v>
      </c>
      <c r="C16" s="126">
        <f>'SO00 VRN 01 Rek'!F8</f>
        <v>0</v>
      </c>
      <c r="D16" s="80"/>
      <c r="E16" s="130"/>
      <c r="F16" s="131"/>
      <c r="G16" s="126"/>
    </row>
    <row r="17" spans="1:7" ht="15.75" customHeight="1">
      <c r="A17" s="124" t="s">
        <v>49</v>
      </c>
      <c r="B17" s="125" t="s">
        <v>50</v>
      </c>
      <c r="C17" s="126">
        <f>'SO00 VRN 01 Rek'!H8</f>
        <v>0</v>
      </c>
      <c r="D17" s="80"/>
      <c r="E17" s="130"/>
      <c r="F17" s="131"/>
      <c r="G17" s="126"/>
    </row>
    <row r="18" spans="1:7" ht="15.75" customHeight="1">
      <c r="A18" s="132" t="s">
        <v>51</v>
      </c>
      <c r="B18" s="133" t="s">
        <v>52</v>
      </c>
      <c r="C18" s="126">
        <f>'SO00 VRN 01 Rek'!G8</f>
        <v>0</v>
      </c>
      <c r="D18" s="80"/>
      <c r="E18" s="130"/>
      <c r="F18" s="131"/>
      <c r="G18" s="126"/>
    </row>
    <row r="19" spans="1:7" ht="15.75" customHeight="1">
      <c r="A19" s="134" t="s">
        <v>53</v>
      </c>
      <c r="B19" s="125"/>
      <c r="C19" s="126">
        <f>SUM(C15:C18)</f>
        <v>0</v>
      </c>
      <c r="D19" s="80"/>
      <c r="E19" s="130"/>
      <c r="F19" s="131"/>
      <c r="G19" s="126"/>
    </row>
    <row r="20" spans="1:7" ht="15.75" customHeight="1">
      <c r="A20" s="134"/>
      <c r="B20" s="125"/>
      <c r="C20" s="126"/>
      <c r="D20" s="80"/>
      <c r="E20" s="130"/>
      <c r="F20" s="131"/>
      <c r="G20" s="126"/>
    </row>
    <row r="21" spans="1:7" ht="15.75" customHeight="1">
      <c r="A21" s="134" t="s">
        <v>25</v>
      </c>
      <c r="B21" s="125"/>
      <c r="C21" s="126">
        <f>'SO00 VRN 01 Rek'!I8</f>
        <v>0</v>
      </c>
      <c r="D21" s="80"/>
      <c r="E21" s="130"/>
      <c r="F21" s="131"/>
      <c r="G21" s="126"/>
    </row>
    <row r="22" spans="1:7" ht="15.75" customHeight="1">
      <c r="A22" s="135" t="s">
        <v>54</v>
      </c>
      <c r="B22" s="105"/>
      <c r="C22" s="126">
        <f>C19+C21</f>
        <v>0</v>
      </c>
      <c r="D22" s="80" t="s">
        <v>55</v>
      </c>
      <c r="E22" s="130"/>
      <c r="F22" s="131"/>
      <c r="G22" s="126">
        <f>G23-SUM(G15:G21)</f>
        <v>0</v>
      </c>
    </row>
    <row r="23" spans="1:7" ht="15.75" customHeight="1" thickBot="1">
      <c r="A23" s="283" t="s">
        <v>56</v>
      </c>
      <c r="B23" s="284"/>
      <c r="C23" s="136">
        <f>C22+G23</f>
        <v>0</v>
      </c>
      <c r="D23" s="137" t="s">
        <v>57</v>
      </c>
      <c r="E23" s="138"/>
      <c r="F23" s="139"/>
      <c r="G23" s="126">
        <f>'SO00 VRN 01 Rek'!H14</f>
        <v>0</v>
      </c>
    </row>
    <row r="24" spans="1:7" ht="12.75">
      <c r="A24" s="140" t="s">
        <v>58</v>
      </c>
      <c r="B24" s="141"/>
      <c r="C24" s="142"/>
      <c r="D24" s="141" t="s">
        <v>59</v>
      </c>
      <c r="E24" s="141"/>
      <c r="F24" s="143" t="s">
        <v>60</v>
      </c>
      <c r="G24" s="144"/>
    </row>
    <row r="25" spans="1:7" ht="12.75">
      <c r="A25" s="135" t="s">
        <v>61</v>
      </c>
      <c r="B25" s="105"/>
      <c r="C25" s="145"/>
      <c r="D25" s="105" t="s">
        <v>61</v>
      </c>
      <c r="F25" s="146" t="s">
        <v>61</v>
      </c>
      <c r="G25" s="147"/>
    </row>
    <row r="26" spans="1:7" ht="37.5" customHeight="1">
      <c r="A26" s="135" t="s">
        <v>62</v>
      </c>
      <c r="B26" s="148"/>
      <c r="C26" s="145"/>
      <c r="D26" s="105" t="s">
        <v>62</v>
      </c>
      <c r="F26" s="146" t="s">
        <v>62</v>
      </c>
      <c r="G26" s="147"/>
    </row>
    <row r="27" spans="1:7" ht="12.75">
      <c r="A27" s="135"/>
      <c r="B27" s="149"/>
      <c r="C27" s="145"/>
      <c r="D27" s="105"/>
      <c r="F27" s="146"/>
      <c r="G27" s="147"/>
    </row>
    <row r="28" spans="1:7" ht="12.75">
      <c r="A28" s="135" t="s">
        <v>63</v>
      </c>
      <c r="B28" s="105"/>
      <c r="C28" s="145"/>
      <c r="D28" s="146" t="s">
        <v>64</v>
      </c>
      <c r="E28" s="145"/>
      <c r="F28" s="150" t="s">
        <v>64</v>
      </c>
      <c r="G28" s="147"/>
    </row>
    <row r="29" spans="1:7" ht="69" customHeight="1">
      <c r="A29" s="135"/>
      <c r="B29" s="105"/>
      <c r="C29" s="151"/>
      <c r="D29" s="152"/>
      <c r="E29" s="151"/>
      <c r="F29" s="105"/>
      <c r="G29" s="147"/>
    </row>
    <row r="30" spans="1:7" ht="12.75">
      <c r="A30" s="153" t="s">
        <v>12</v>
      </c>
      <c r="B30" s="154"/>
      <c r="C30" s="155">
        <v>21</v>
      </c>
      <c r="D30" s="154" t="s">
        <v>65</v>
      </c>
      <c r="E30" s="156"/>
      <c r="F30" s="285">
        <v>0</v>
      </c>
      <c r="G30" s="286"/>
    </row>
    <row r="31" spans="1:7" ht="12.75">
      <c r="A31" s="153" t="s">
        <v>66</v>
      </c>
      <c r="B31" s="154"/>
      <c r="C31" s="155">
        <f>C30</f>
        <v>21</v>
      </c>
      <c r="D31" s="154" t="s">
        <v>67</v>
      </c>
      <c r="E31" s="156"/>
      <c r="F31" s="285">
        <v>0</v>
      </c>
      <c r="G31" s="286"/>
    </row>
    <row r="32" spans="1:7" ht="12.75">
      <c r="A32" s="153" t="s">
        <v>12</v>
      </c>
      <c r="B32" s="154"/>
      <c r="C32" s="155">
        <v>15</v>
      </c>
      <c r="D32" s="154" t="s">
        <v>67</v>
      </c>
      <c r="E32" s="156"/>
      <c r="F32" s="285">
        <v>0</v>
      </c>
      <c r="G32" s="286"/>
    </row>
    <row r="33" spans="1:7" ht="12.75">
      <c r="A33" s="153" t="s">
        <v>66</v>
      </c>
      <c r="B33" s="157"/>
      <c r="C33" s="158">
        <f>C32</f>
        <v>15</v>
      </c>
      <c r="D33" s="154" t="s">
        <v>67</v>
      </c>
      <c r="E33" s="131"/>
      <c r="F33" s="285">
        <v>0</v>
      </c>
      <c r="G33" s="286"/>
    </row>
    <row r="34" spans="1:7" s="162" customFormat="1" ht="19.5" customHeight="1" thickBot="1">
      <c r="A34" s="159" t="s">
        <v>68</v>
      </c>
      <c r="B34" s="160"/>
      <c r="C34" s="160"/>
      <c r="D34" s="160"/>
      <c r="E34" s="161"/>
      <c r="F34" s="287">
        <f>ROUND(SUM(F30:F33),0)</f>
        <v>0</v>
      </c>
      <c r="G34" s="2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89"/>
      <c r="C37" s="289"/>
      <c r="D37" s="289"/>
      <c r="E37" s="289"/>
      <c r="F37" s="289"/>
      <c r="G37" s="289"/>
      <c r="H37" s="1" t="s">
        <v>2</v>
      </c>
    </row>
    <row r="38" spans="1:8" ht="12.75" customHeight="1">
      <c r="A38" s="163"/>
      <c r="B38" s="289"/>
      <c r="C38" s="289"/>
      <c r="D38" s="289"/>
      <c r="E38" s="289"/>
      <c r="F38" s="289"/>
      <c r="G38" s="289"/>
      <c r="H38" s="1" t="s">
        <v>2</v>
      </c>
    </row>
    <row r="39" spans="1:8" ht="12.75">
      <c r="A39" s="163"/>
      <c r="B39" s="289"/>
      <c r="C39" s="289"/>
      <c r="D39" s="289"/>
      <c r="E39" s="289"/>
      <c r="F39" s="289"/>
      <c r="G39" s="289"/>
      <c r="H39" s="1" t="s">
        <v>2</v>
      </c>
    </row>
    <row r="40" spans="1:8" ht="12.75">
      <c r="A40" s="163"/>
      <c r="B40" s="289"/>
      <c r="C40" s="289"/>
      <c r="D40" s="289"/>
      <c r="E40" s="289"/>
      <c r="F40" s="289"/>
      <c r="G40" s="289"/>
      <c r="H40" s="1" t="s">
        <v>2</v>
      </c>
    </row>
    <row r="41" spans="1:8" ht="12.75">
      <c r="A41" s="163"/>
      <c r="B41" s="289"/>
      <c r="C41" s="289"/>
      <c r="D41" s="289"/>
      <c r="E41" s="289"/>
      <c r="F41" s="289"/>
      <c r="G41" s="289"/>
      <c r="H41" s="1" t="s">
        <v>2</v>
      </c>
    </row>
    <row r="42" spans="1:8" ht="12.75">
      <c r="A42" s="163"/>
      <c r="B42" s="289"/>
      <c r="C42" s="289"/>
      <c r="D42" s="289"/>
      <c r="E42" s="289"/>
      <c r="F42" s="289"/>
      <c r="G42" s="289"/>
      <c r="H42" s="1" t="s">
        <v>2</v>
      </c>
    </row>
    <row r="43" spans="1:8" ht="12.75">
      <c r="A43" s="163"/>
      <c r="B43" s="289"/>
      <c r="C43" s="289"/>
      <c r="D43" s="289"/>
      <c r="E43" s="289"/>
      <c r="F43" s="289"/>
      <c r="G43" s="289"/>
      <c r="H43" s="1" t="s">
        <v>2</v>
      </c>
    </row>
    <row r="44" spans="1:8" ht="12.75" customHeight="1">
      <c r="A44" s="163"/>
      <c r="B44" s="289"/>
      <c r="C44" s="289"/>
      <c r="D44" s="289"/>
      <c r="E44" s="289"/>
      <c r="F44" s="289"/>
      <c r="G44" s="289"/>
      <c r="H44" s="1" t="s">
        <v>2</v>
      </c>
    </row>
    <row r="45" spans="1:8" ht="12.75" customHeight="1">
      <c r="A45" s="163"/>
      <c r="B45" s="289"/>
      <c r="C45" s="289"/>
      <c r="D45" s="289"/>
      <c r="E45" s="289"/>
      <c r="F45" s="289"/>
      <c r="G45" s="289"/>
      <c r="H45" s="1" t="s">
        <v>2</v>
      </c>
    </row>
    <row r="46" spans="2:7" ht="12.75">
      <c r="B46" s="290"/>
      <c r="C46" s="290"/>
      <c r="D46" s="290"/>
      <c r="E46" s="290"/>
      <c r="F46" s="290"/>
      <c r="G46" s="290"/>
    </row>
    <row r="47" spans="2:7" ht="12.75">
      <c r="B47" s="290"/>
      <c r="C47" s="290"/>
      <c r="D47" s="290"/>
      <c r="E47" s="290"/>
      <c r="F47" s="290"/>
      <c r="G47" s="290"/>
    </row>
    <row r="48" spans="2:7" ht="12.75">
      <c r="B48" s="290"/>
      <c r="C48" s="290"/>
      <c r="D48" s="290"/>
      <c r="E48" s="290"/>
      <c r="F48" s="290"/>
      <c r="G48" s="290"/>
    </row>
    <row r="49" spans="2:7" ht="12.75">
      <c r="B49" s="290"/>
      <c r="C49" s="290"/>
      <c r="D49" s="290"/>
      <c r="E49" s="290"/>
      <c r="F49" s="290"/>
      <c r="G49" s="290"/>
    </row>
    <row r="50" spans="2:7" ht="12.75">
      <c r="B50" s="290"/>
      <c r="C50" s="290"/>
      <c r="D50" s="290"/>
      <c r="E50" s="290"/>
      <c r="F50" s="290"/>
      <c r="G50" s="290"/>
    </row>
    <row r="51" spans="2:7" ht="12.75">
      <c r="B51" s="290"/>
      <c r="C51" s="290"/>
      <c r="D51" s="290"/>
      <c r="E51" s="290"/>
      <c r="F51" s="290"/>
      <c r="G51" s="290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91" t="s">
        <v>3</v>
      </c>
      <c r="B1" s="292"/>
      <c r="C1" s="266" t="s">
        <v>126</v>
      </c>
      <c r="D1" s="164"/>
      <c r="E1" s="165"/>
      <c r="F1" s="164"/>
      <c r="G1" s="166" t="s">
        <v>70</v>
      </c>
      <c r="H1" s="167" t="s">
        <v>98</v>
      </c>
      <c r="I1" s="168"/>
    </row>
    <row r="2" spans="1:9" ht="13.5" thickBot="1">
      <c r="A2" s="293" t="s">
        <v>71</v>
      </c>
      <c r="B2" s="294"/>
      <c r="C2" s="169" t="s">
        <v>97</v>
      </c>
      <c r="D2" s="170"/>
      <c r="E2" s="171"/>
      <c r="F2" s="170"/>
      <c r="G2" s="295" t="s">
        <v>99</v>
      </c>
      <c r="H2" s="296"/>
      <c r="I2" s="297"/>
    </row>
    <row r="3" ht="13.5" thickTop="1">
      <c r="F3" s="105"/>
    </row>
    <row r="4" spans="1:9" ht="19.5" customHeight="1">
      <c r="A4" s="172" t="s">
        <v>72</v>
      </c>
      <c r="B4" s="173"/>
      <c r="C4" s="173"/>
      <c r="D4" s="173"/>
      <c r="E4" s="174"/>
      <c r="F4" s="173"/>
      <c r="G4" s="173"/>
      <c r="H4" s="173"/>
      <c r="I4" s="173"/>
    </row>
    <row r="5" ht="13.5" thickBot="1"/>
    <row r="6" spans="1:9" s="105" customFormat="1" ht="13.5" thickBot="1">
      <c r="A6" s="175"/>
      <c r="B6" s="176" t="s">
        <v>73</v>
      </c>
      <c r="C6" s="176"/>
      <c r="D6" s="177"/>
      <c r="E6" s="178" t="s">
        <v>21</v>
      </c>
      <c r="F6" s="179" t="s">
        <v>22</v>
      </c>
      <c r="G6" s="179" t="s">
        <v>23</v>
      </c>
      <c r="H6" s="179" t="s">
        <v>24</v>
      </c>
      <c r="I6" s="180" t="s">
        <v>25</v>
      </c>
    </row>
    <row r="7" spans="1:9" s="105" customFormat="1" ht="13.5" thickBot="1">
      <c r="A7" s="260" t="str">
        <f>'SO00 VRN 01 Pol'!B7</f>
        <v>00</v>
      </c>
      <c r="B7" s="61" t="str">
        <f>'SO00 VRN 01 Pol'!C7</f>
        <v>Ostatní náklady stavby a zkoušky</v>
      </c>
      <c r="D7" s="181"/>
      <c r="E7" s="261">
        <f>'SO00 VRN 01 Pol'!BA13</f>
        <v>0</v>
      </c>
      <c r="F7" s="262">
        <f>'SO00 VRN 01 Pol'!BB13</f>
        <v>0</v>
      </c>
      <c r="G7" s="262">
        <f>'SO00 VRN 01 Pol'!BC13</f>
        <v>0</v>
      </c>
      <c r="H7" s="262">
        <f>'SO00 VRN 01 Pol'!BD13</f>
        <v>0</v>
      </c>
      <c r="I7" s="263">
        <f>'SO00 VRN 01 Pol'!BE13</f>
        <v>0</v>
      </c>
    </row>
    <row r="8" spans="1:9" s="13" customFormat="1" ht="13.5" thickBot="1">
      <c r="A8" s="182"/>
      <c r="B8" s="183" t="s">
        <v>74</v>
      </c>
      <c r="C8" s="183"/>
      <c r="D8" s="184"/>
      <c r="E8" s="185">
        <f>SUM(E7:E7)</f>
        <v>0</v>
      </c>
      <c r="F8" s="186">
        <f>SUM(F7:F7)</f>
        <v>0</v>
      </c>
      <c r="G8" s="186">
        <f>SUM(G7:G7)</f>
        <v>0</v>
      </c>
      <c r="H8" s="186">
        <f>SUM(H7:H7)</f>
        <v>0</v>
      </c>
      <c r="I8" s="187">
        <f>SUM(I7:I7)</f>
        <v>0</v>
      </c>
    </row>
    <row r="9" spans="1:9" ht="12.75">
      <c r="A9" s="105"/>
      <c r="B9" s="105"/>
      <c r="C9" s="105"/>
      <c r="D9" s="105"/>
      <c r="E9" s="105"/>
      <c r="F9" s="105"/>
      <c r="G9" s="105"/>
      <c r="H9" s="105"/>
      <c r="I9" s="105"/>
    </row>
    <row r="10" spans="1:57" ht="19.5" customHeight="1">
      <c r="A10" s="173" t="s">
        <v>75</v>
      </c>
      <c r="B10" s="173"/>
      <c r="C10" s="173"/>
      <c r="D10" s="173"/>
      <c r="E10" s="173"/>
      <c r="F10" s="173"/>
      <c r="G10" s="188"/>
      <c r="H10" s="173"/>
      <c r="I10" s="173"/>
      <c r="BA10" s="111"/>
      <c r="BB10" s="111"/>
      <c r="BC10" s="111"/>
      <c r="BD10" s="111"/>
      <c r="BE10" s="111"/>
    </row>
    <row r="11" ht="13.5" thickBot="1"/>
    <row r="12" spans="1:9" ht="12.75">
      <c r="A12" s="140" t="s">
        <v>76</v>
      </c>
      <c r="B12" s="141"/>
      <c r="C12" s="141"/>
      <c r="D12" s="189"/>
      <c r="E12" s="190" t="s">
        <v>77</v>
      </c>
      <c r="F12" s="191" t="s">
        <v>13</v>
      </c>
      <c r="G12" s="192" t="s">
        <v>78</v>
      </c>
      <c r="H12" s="193"/>
      <c r="I12" s="194" t="s">
        <v>77</v>
      </c>
    </row>
    <row r="13" spans="1:53" ht="12.75">
      <c r="A13" s="134"/>
      <c r="B13" s="125"/>
      <c r="C13" s="125"/>
      <c r="D13" s="195"/>
      <c r="E13" s="196"/>
      <c r="F13" s="197"/>
      <c r="G13" s="198">
        <f>CHOOSE(BA13+1,E8+F8,E8+F8+H8,E8+F8+G8+H8,E8,F8,H8,G8,H8+G8,0)</f>
        <v>0</v>
      </c>
      <c r="H13" s="199"/>
      <c r="I13" s="200">
        <f>E13+F13*G13/100</f>
        <v>0</v>
      </c>
      <c r="BA13" s="1">
        <v>8</v>
      </c>
    </row>
    <row r="14" spans="1:9" ht="13.5" thickBot="1">
      <c r="A14" s="201"/>
      <c r="B14" s="202" t="s">
        <v>79</v>
      </c>
      <c r="C14" s="203"/>
      <c r="D14" s="204"/>
      <c r="E14" s="205"/>
      <c r="F14" s="206"/>
      <c r="G14" s="206"/>
      <c r="H14" s="298">
        <f>SUM(I13:I13)</f>
        <v>0</v>
      </c>
      <c r="I14" s="299"/>
    </row>
    <row r="16" spans="2:9" ht="12.75">
      <c r="B16" s="13"/>
      <c r="F16" s="207"/>
      <c r="G16" s="208"/>
      <c r="H16" s="208"/>
      <c r="I16" s="45"/>
    </row>
    <row r="17" spans="6:9" ht="12.75">
      <c r="F17" s="207"/>
      <c r="G17" s="208"/>
      <c r="H17" s="208"/>
      <c r="I17" s="45"/>
    </row>
    <row r="18" spans="6:9" ht="12.75">
      <c r="F18" s="207"/>
      <c r="G18" s="208"/>
      <c r="H18" s="208"/>
      <c r="I18" s="45"/>
    </row>
    <row r="19" spans="6:9" ht="12.75">
      <c r="F19" s="207"/>
      <c r="G19" s="208"/>
      <c r="H19" s="208"/>
      <c r="I19" s="45"/>
    </row>
    <row r="20" spans="6:9" ht="12.75">
      <c r="F20" s="207"/>
      <c r="G20" s="208"/>
      <c r="H20" s="208"/>
      <c r="I20" s="45"/>
    </row>
    <row r="21" spans="6:9" ht="12.75">
      <c r="F21" s="207"/>
      <c r="G21" s="208"/>
      <c r="H21" s="208"/>
      <c r="I21" s="45"/>
    </row>
    <row r="22" spans="6:9" ht="12.75">
      <c r="F22" s="207"/>
      <c r="G22" s="208"/>
      <c r="H22" s="208"/>
      <c r="I22" s="45"/>
    </row>
    <row r="23" spans="6:9" ht="12.75">
      <c r="F23" s="207"/>
      <c r="G23" s="208"/>
      <c r="H23" s="208"/>
      <c r="I23" s="45"/>
    </row>
    <row r="24" spans="6:9" ht="12.75">
      <c r="F24" s="207"/>
      <c r="G24" s="208"/>
      <c r="H24" s="208"/>
      <c r="I24" s="45"/>
    </row>
    <row r="25" spans="6:9" ht="12.75">
      <c r="F25" s="207"/>
      <c r="G25" s="208"/>
      <c r="H25" s="208"/>
      <c r="I25" s="45"/>
    </row>
    <row r="26" spans="6:9" ht="12.75">
      <c r="F26" s="207"/>
      <c r="G26" s="208"/>
      <c r="H26" s="208"/>
      <c r="I26" s="45"/>
    </row>
    <row r="27" spans="6:9" ht="12.75">
      <c r="F27" s="207"/>
      <c r="G27" s="208"/>
      <c r="H27" s="208"/>
      <c r="I27" s="45"/>
    </row>
    <row r="28" spans="6:9" ht="12.75">
      <c r="F28" s="207"/>
      <c r="G28" s="208"/>
      <c r="H28" s="208"/>
      <c r="I28" s="45"/>
    </row>
    <row r="29" spans="6:9" ht="12.75">
      <c r="F29" s="207"/>
      <c r="G29" s="208"/>
      <c r="H29" s="208"/>
      <c r="I29" s="45"/>
    </row>
    <row r="30" spans="6:9" ht="12.75">
      <c r="F30" s="207"/>
      <c r="G30" s="208"/>
      <c r="H30" s="208"/>
      <c r="I30" s="45"/>
    </row>
    <row r="31" spans="6:9" ht="12.75">
      <c r="F31" s="207"/>
      <c r="G31" s="208"/>
      <c r="H31" s="208"/>
      <c r="I31" s="45"/>
    </row>
    <row r="32" spans="6:9" ht="12.75">
      <c r="F32" s="207"/>
      <c r="G32" s="208"/>
      <c r="H32" s="208"/>
      <c r="I32" s="45"/>
    </row>
    <row r="33" spans="6:9" ht="12.75">
      <c r="F33" s="207"/>
      <c r="G33" s="208"/>
      <c r="H33" s="208"/>
      <c r="I33" s="45"/>
    </row>
    <row r="34" spans="6:9" ht="12.75">
      <c r="F34" s="207"/>
      <c r="G34" s="208"/>
      <c r="H34" s="208"/>
      <c r="I34" s="45"/>
    </row>
    <row r="35" spans="6:9" ht="12.75">
      <c r="F35" s="207"/>
      <c r="G35" s="208"/>
      <c r="H35" s="208"/>
      <c r="I35" s="45"/>
    </row>
    <row r="36" spans="6:9" ht="12.75">
      <c r="F36" s="207"/>
      <c r="G36" s="208"/>
      <c r="H36" s="208"/>
      <c r="I36" s="45"/>
    </row>
    <row r="37" spans="6:9" ht="12.75">
      <c r="F37" s="207"/>
      <c r="G37" s="208"/>
      <c r="H37" s="208"/>
      <c r="I37" s="45"/>
    </row>
    <row r="38" spans="6:9" ht="12.75">
      <c r="F38" s="207"/>
      <c r="G38" s="208"/>
      <c r="H38" s="208"/>
      <c r="I38" s="45"/>
    </row>
    <row r="39" spans="6:9" ht="12.75">
      <c r="F39" s="207"/>
      <c r="G39" s="208"/>
      <c r="H39" s="208"/>
      <c r="I39" s="45"/>
    </row>
    <row r="40" spans="6:9" ht="12.75">
      <c r="F40" s="207"/>
      <c r="G40" s="208"/>
      <c r="H40" s="208"/>
      <c r="I40" s="45"/>
    </row>
    <row r="41" spans="6:9" ht="12.75">
      <c r="F41" s="207"/>
      <c r="G41" s="208"/>
      <c r="H41" s="208"/>
      <c r="I41" s="45"/>
    </row>
    <row r="42" spans="6:9" ht="12.75">
      <c r="F42" s="207"/>
      <c r="G42" s="208"/>
      <c r="H42" s="208"/>
      <c r="I42" s="45"/>
    </row>
    <row r="43" spans="6:9" ht="12.75">
      <c r="F43" s="207"/>
      <c r="G43" s="208"/>
      <c r="H43" s="208"/>
      <c r="I43" s="45"/>
    </row>
    <row r="44" spans="6:9" ht="12.75">
      <c r="F44" s="207"/>
      <c r="G44" s="208"/>
      <c r="H44" s="208"/>
      <c r="I44" s="45"/>
    </row>
    <row r="45" spans="6:9" ht="12.75">
      <c r="F45" s="207"/>
      <c r="G45" s="208"/>
      <c r="H45" s="208"/>
      <c r="I45" s="45"/>
    </row>
    <row r="46" spans="6:9" ht="12.75">
      <c r="F46" s="207"/>
      <c r="G46" s="208"/>
      <c r="H46" s="208"/>
      <c r="I46" s="45"/>
    </row>
    <row r="47" spans="6:9" ht="12.75">
      <c r="F47" s="207"/>
      <c r="G47" s="208"/>
      <c r="H47" s="208"/>
      <c r="I47" s="45"/>
    </row>
    <row r="48" spans="6:9" ht="12.75">
      <c r="F48" s="207"/>
      <c r="G48" s="208"/>
      <c r="H48" s="208"/>
      <c r="I48" s="45"/>
    </row>
    <row r="49" spans="6:9" ht="12.75">
      <c r="F49" s="207"/>
      <c r="G49" s="208"/>
      <c r="H49" s="208"/>
      <c r="I49" s="45"/>
    </row>
    <row r="50" spans="6:9" ht="12.75">
      <c r="F50" s="207"/>
      <c r="G50" s="208"/>
      <c r="H50" s="208"/>
      <c r="I50" s="45"/>
    </row>
    <row r="51" spans="6:9" ht="12.75">
      <c r="F51" s="207"/>
      <c r="G51" s="208"/>
      <c r="H51" s="208"/>
      <c r="I51" s="45"/>
    </row>
    <row r="52" spans="6:9" ht="12.75">
      <c r="F52" s="207"/>
      <c r="G52" s="208"/>
      <c r="H52" s="208"/>
      <c r="I52" s="45"/>
    </row>
    <row r="53" spans="6:9" ht="12.75">
      <c r="F53" s="207"/>
      <c r="G53" s="208"/>
      <c r="H53" s="208"/>
      <c r="I53" s="45"/>
    </row>
    <row r="54" spans="6:9" ht="12.75">
      <c r="F54" s="207"/>
      <c r="G54" s="208"/>
      <c r="H54" s="208"/>
      <c r="I54" s="45"/>
    </row>
    <row r="55" spans="6:9" ht="12.75">
      <c r="F55" s="207"/>
      <c r="G55" s="208"/>
      <c r="H55" s="208"/>
      <c r="I55" s="45"/>
    </row>
    <row r="56" spans="6:9" ht="12.75">
      <c r="F56" s="207"/>
      <c r="G56" s="208"/>
      <c r="H56" s="208"/>
      <c r="I56" s="45"/>
    </row>
    <row r="57" spans="6:9" ht="12.75">
      <c r="F57" s="207"/>
      <c r="G57" s="208"/>
      <c r="H57" s="208"/>
      <c r="I57" s="45"/>
    </row>
    <row r="58" spans="6:9" ht="12.75">
      <c r="F58" s="207"/>
      <c r="G58" s="208"/>
      <c r="H58" s="208"/>
      <c r="I58" s="45"/>
    </row>
    <row r="59" spans="6:9" ht="12.75">
      <c r="F59" s="207"/>
      <c r="G59" s="208"/>
      <c r="H59" s="208"/>
      <c r="I59" s="45"/>
    </row>
    <row r="60" spans="6:9" ht="12.75">
      <c r="F60" s="207"/>
      <c r="G60" s="208"/>
      <c r="H60" s="208"/>
      <c r="I60" s="45"/>
    </row>
    <row r="61" spans="6:9" ht="12.75">
      <c r="F61" s="207"/>
      <c r="G61" s="208"/>
      <c r="H61" s="208"/>
      <c r="I61" s="45"/>
    </row>
    <row r="62" spans="6:9" ht="12.75">
      <c r="F62" s="207"/>
      <c r="G62" s="208"/>
      <c r="H62" s="208"/>
      <c r="I62" s="45"/>
    </row>
    <row r="63" spans="6:9" ht="12.75">
      <c r="F63" s="207"/>
      <c r="G63" s="208"/>
      <c r="H63" s="208"/>
      <c r="I63" s="45"/>
    </row>
    <row r="64" spans="6:9" ht="12.75">
      <c r="F64" s="207"/>
      <c r="G64" s="208"/>
      <c r="H64" s="208"/>
      <c r="I64" s="45"/>
    </row>
    <row r="65" spans="6:9" ht="12.75">
      <c r="F65" s="207"/>
      <c r="G65" s="208"/>
      <c r="H65" s="208"/>
      <c r="I65" s="45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86"/>
  <sheetViews>
    <sheetView showGridLines="0" showZeros="0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.375" style="209" customWidth="1"/>
    <col min="2" max="2" width="11.625" style="209" customWidth="1"/>
    <col min="3" max="3" width="40.375" style="209" customWidth="1"/>
    <col min="4" max="4" width="5.625" style="209" customWidth="1"/>
    <col min="5" max="5" width="8.625" style="217" customWidth="1"/>
    <col min="6" max="6" width="9.875" style="209" customWidth="1"/>
    <col min="7" max="7" width="13.875" style="209" customWidth="1"/>
    <col min="8" max="8" width="11.75390625" style="209" hidden="1" customWidth="1"/>
    <col min="9" max="9" width="11.625" style="209" hidden="1" customWidth="1"/>
    <col min="10" max="10" width="11.00390625" style="209" hidden="1" customWidth="1"/>
    <col min="11" max="11" width="10.375" style="209" hidden="1" customWidth="1"/>
    <col min="12" max="12" width="75.25390625" style="209" customWidth="1"/>
    <col min="13" max="13" width="45.25390625" style="209" customWidth="1"/>
    <col min="14" max="16384" width="9.125" style="209" customWidth="1"/>
  </cols>
  <sheetData>
    <row r="1" spans="1:7" ht="15.75">
      <c r="A1" s="300" t="s">
        <v>80</v>
      </c>
      <c r="B1" s="300"/>
      <c r="C1" s="300"/>
      <c r="D1" s="300"/>
      <c r="E1" s="300"/>
      <c r="F1" s="300"/>
      <c r="G1" s="300"/>
    </row>
    <row r="2" spans="2:7" ht="14.25" customHeight="1" thickBot="1">
      <c r="B2" s="210"/>
      <c r="C2" s="211"/>
      <c r="D2" s="211"/>
      <c r="E2" s="212"/>
      <c r="F2" s="211"/>
      <c r="G2" s="211"/>
    </row>
    <row r="3" spans="1:7" ht="13.5" thickTop="1">
      <c r="A3" s="291" t="s">
        <v>3</v>
      </c>
      <c r="B3" s="292"/>
      <c r="C3" s="266" t="s">
        <v>126</v>
      </c>
      <c r="D3" s="164"/>
      <c r="E3" s="213" t="s">
        <v>81</v>
      </c>
      <c r="F3" s="214" t="str">
        <f>'SO00 VRN 01 Rek'!H1</f>
        <v>VRN 01</v>
      </c>
      <c r="G3" s="215"/>
    </row>
    <row r="4" spans="1:7" ht="13.5" thickBot="1">
      <c r="A4" s="301" t="s">
        <v>71</v>
      </c>
      <c r="B4" s="294"/>
      <c r="C4" s="169" t="s">
        <v>97</v>
      </c>
      <c r="D4" s="170"/>
      <c r="E4" s="302" t="str">
        <f>'SO00 VRN 01 Rek'!G2</f>
        <v>Nestavební náklady stavby</v>
      </c>
      <c r="F4" s="303"/>
      <c r="G4" s="304"/>
    </row>
    <row r="5" spans="1:7" ht="13.5" thickTop="1">
      <c r="A5" s="216"/>
      <c r="G5" s="218"/>
    </row>
    <row r="6" spans="1:11" ht="27" customHeight="1">
      <c r="A6" s="219" t="s">
        <v>82</v>
      </c>
      <c r="B6" s="220" t="s">
        <v>83</v>
      </c>
      <c r="C6" s="220" t="s">
        <v>84</v>
      </c>
      <c r="D6" s="220" t="s">
        <v>85</v>
      </c>
      <c r="E6" s="221" t="s">
        <v>86</v>
      </c>
      <c r="F6" s="220" t="s">
        <v>87</v>
      </c>
      <c r="G6" s="222" t="s">
        <v>88</v>
      </c>
      <c r="H6" s="223" t="s">
        <v>89</v>
      </c>
      <c r="I6" s="223" t="s">
        <v>90</v>
      </c>
      <c r="J6" s="223" t="s">
        <v>91</v>
      </c>
      <c r="K6" s="223" t="s">
        <v>92</v>
      </c>
    </row>
    <row r="7" spans="1:15" ht="12.75">
      <c r="A7" s="224" t="s">
        <v>93</v>
      </c>
      <c r="B7" s="225" t="s">
        <v>100</v>
      </c>
      <c r="C7" s="226" t="s">
        <v>101</v>
      </c>
      <c r="D7" s="227"/>
      <c r="E7" s="228"/>
      <c r="F7" s="228"/>
      <c r="G7" s="229"/>
      <c r="H7" s="230"/>
      <c r="I7" s="231"/>
      <c r="J7" s="232"/>
      <c r="K7" s="233"/>
      <c r="O7" s="234">
        <v>1</v>
      </c>
    </row>
    <row r="8" spans="1:80" ht="22.5">
      <c r="A8" s="235">
        <v>1</v>
      </c>
      <c r="B8" s="236" t="s">
        <v>98</v>
      </c>
      <c r="C8" s="237" t="s">
        <v>103</v>
      </c>
      <c r="D8" s="238" t="s">
        <v>104</v>
      </c>
      <c r="E8" s="239">
        <v>1</v>
      </c>
      <c r="F8" s="239">
        <v>0</v>
      </c>
      <c r="G8" s="240">
        <f>E8*F8</f>
        <v>0</v>
      </c>
      <c r="H8" s="241">
        <v>0</v>
      </c>
      <c r="I8" s="242">
        <f>E8*H8</f>
        <v>0</v>
      </c>
      <c r="J8" s="241"/>
      <c r="K8" s="242">
        <f>E8*J8</f>
        <v>0</v>
      </c>
      <c r="O8" s="234">
        <v>2</v>
      </c>
      <c r="AA8" s="209">
        <v>12</v>
      </c>
      <c r="AB8" s="209">
        <v>0</v>
      </c>
      <c r="AC8" s="209">
        <v>1</v>
      </c>
      <c r="AZ8" s="209">
        <v>1</v>
      </c>
      <c r="BA8" s="209">
        <f>IF(AZ8=1,G8,0)</f>
        <v>0</v>
      </c>
      <c r="BB8" s="209">
        <f>IF(AZ8=2,G8,0)</f>
        <v>0</v>
      </c>
      <c r="BC8" s="209">
        <f>IF(AZ8=3,G8,0)</f>
        <v>0</v>
      </c>
      <c r="BD8" s="209">
        <f>IF(AZ8=4,G8,0)</f>
        <v>0</v>
      </c>
      <c r="BE8" s="209">
        <f>IF(AZ8=5,G8,0)</f>
        <v>0</v>
      </c>
      <c r="CA8" s="234">
        <v>12</v>
      </c>
      <c r="CB8" s="234">
        <v>0</v>
      </c>
    </row>
    <row r="9" spans="1:80" ht="22.5">
      <c r="A9" s="235">
        <v>2</v>
      </c>
      <c r="B9" s="236" t="s">
        <v>105</v>
      </c>
      <c r="C9" s="237" t="s">
        <v>106</v>
      </c>
      <c r="D9" s="238" t="s">
        <v>104</v>
      </c>
      <c r="E9" s="239">
        <v>1</v>
      </c>
      <c r="F9" s="239">
        <v>0</v>
      </c>
      <c r="G9" s="240">
        <f>E9*F9</f>
        <v>0</v>
      </c>
      <c r="H9" s="241">
        <v>0</v>
      </c>
      <c r="I9" s="242">
        <f>E9*H9</f>
        <v>0</v>
      </c>
      <c r="J9" s="241"/>
      <c r="K9" s="242">
        <f>E9*J9</f>
        <v>0</v>
      </c>
      <c r="O9" s="234">
        <v>2</v>
      </c>
      <c r="AA9" s="209">
        <v>12</v>
      </c>
      <c r="AB9" s="209">
        <v>0</v>
      </c>
      <c r="AC9" s="209">
        <v>3</v>
      </c>
      <c r="AZ9" s="209">
        <v>1</v>
      </c>
      <c r="BA9" s="209">
        <f>IF(AZ9=1,G9,0)</f>
        <v>0</v>
      </c>
      <c r="BB9" s="209">
        <f>IF(AZ9=2,G9,0)</f>
        <v>0</v>
      </c>
      <c r="BC9" s="209">
        <f>IF(AZ9=3,G9,0)</f>
        <v>0</v>
      </c>
      <c r="BD9" s="209">
        <f>IF(AZ9=4,G9,0)</f>
        <v>0</v>
      </c>
      <c r="BE9" s="209">
        <f>IF(AZ9=5,G9,0)</f>
        <v>0</v>
      </c>
      <c r="CA9" s="234">
        <v>12</v>
      </c>
      <c r="CB9" s="234">
        <v>0</v>
      </c>
    </row>
    <row r="10" spans="1:80" ht="22.5">
      <c r="A10" s="235">
        <v>3</v>
      </c>
      <c r="B10" s="236" t="s">
        <v>107</v>
      </c>
      <c r="C10" s="237" t="s">
        <v>108</v>
      </c>
      <c r="D10" s="238" t="s">
        <v>104</v>
      </c>
      <c r="E10" s="239">
        <v>1</v>
      </c>
      <c r="F10" s="239">
        <v>0</v>
      </c>
      <c r="G10" s="240">
        <f>E10*F10</f>
        <v>0</v>
      </c>
      <c r="H10" s="241">
        <v>0</v>
      </c>
      <c r="I10" s="242">
        <f>E10*H10</f>
        <v>0</v>
      </c>
      <c r="J10" s="241"/>
      <c r="K10" s="242">
        <f>E10*J10</f>
        <v>0</v>
      </c>
      <c r="O10" s="234">
        <v>2</v>
      </c>
      <c r="AA10" s="209">
        <v>12</v>
      </c>
      <c r="AB10" s="209">
        <v>0</v>
      </c>
      <c r="AC10" s="209">
        <v>5</v>
      </c>
      <c r="AZ10" s="209">
        <v>1</v>
      </c>
      <c r="BA10" s="209">
        <f>IF(AZ10=1,G10,0)</f>
        <v>0</v>
      </c>
      <c r="BB10" s="209">
        <f>IF(AZ10=2,G10,0)</f>
        <v>0</v>
      </c>
      <c r="BC10" s="209">
        <f>IF(AZ10=3,G10,0)</f>
        <v>0</v>
      </c>
      <c r="BD10" s="209">
        <f>IF(AZ10=4,G10,0)</f>
        <v>0</v>
      </c>
      <c r="BE10" s="209">
        <f>IF(AZ10=5,G10,0)</f>
        <v>0</v>
      </c>
      <c r="CA10" s="234">
        <v>12</v>
      </c>
      <c r="CB10" s="234">
        <v>0</v>
      </c>
    </row>
    <row r="11" spans="1:80" ht="22.5">
      <c r="A11" s="235">
        <v>4</v>
      </c>
      <c r="B11" s="236" t="s">
        <v>109</v>
      </c>
      <c r="C11" s="237" t="s">
        <v>110</v>
      </c>
      <c r="D11" s="238" t="s">
        <v>104</v>
      </c>
      <c r="E11" s="239">
        <v>1</v>
      </c>
      <c r="F11" s="239">
        <v>0</v>
      </c>
      <c r="G11" s="240">
        <f>E11*F11</f>
        <v>0</v>
      </c>
      <c r="H11" s="241">
        <v>0</v>
      </c>
      <c r="I11" s="242">
        <f>E11*H11</f>
        <v>0</v>
      </c>
      <c r="J11" s="241"/>
      <c r="K11" s="242">
        <f>E11*J11</f>
        <v>0</v>
      </c>
      <c r="O11" s="234">
        <v>2</v>
      </c>
      <c r="AA11" s="209">
        <v>12</v>
      </c>
      <c r="AB11" s="209">
        <v>0</v>
      </c>
      <c r="AC11" s="209">
        <v>6</v>
      </c>
      <c r="AZ11" s="209">
        <v>1</v>
      </c>
      <c r="BA11" s="209">
        <f>IF(AZ11=1,G11,0)</f>
        <v>0</v>
      </c>
      <c r="BB11" s="209">
        <f>IF(AZ11=2,G11,0)</f>
        <v>0</v>
      </c>
      <c r="BC11" s="209">
        <f>IF(AZ11=3,G11,0)</f>
        <v>0</v>
      </c>
      <c r="BD11" s="209">
        <f>IF(AZ11=4,G11,0)</f>
        <v>0</v>
      </c>
      <c r="BE11" s="209">
        <f>IF(AZ11=5,G11,0)</f>
        <v>0</v>
      </c>
      <c r="CA11" s="234">
        <v>12</v>
      </c>
      <c r="CB11" s="234">
        <v>0</v>
      </c>
    </row>
    <row r="12" spans="1:80" ht="12.75">
      <c r="A12" s="235">
        <v>5</v>
      </c>
      <c r="B12" s="236" t="s">
        <v>111</v>
      </c>
      <c r="C12" s="237" t="s">
        <v>112</v>
      </c>
      <c r="D12" s="238" t="s">
        <v>104</v>
      </c>
      <c r="E12" s="239">
        <v>1</v>
      </c>
      <c r="F12" s="239">
        <v>0</v>
      </c>
      <c r="G12" s="240">
        <f>E12*F12</f>
        <v>0</v>
      </c>
      <c r="H12" s="241">
        <v>0</v>
      </c>
      <c r="I12" s="242">
        <f>E12*H12</f>
        <v>0</v>
      </c>
      <c r="J12" s="241"/>
      <c r="K12" s="242">
        <f>E12*J12</f>
        <v>0</v>
      </c>
      <c r="O12" s="234">
        <v>2</v>
      </c>
      <c r="AA12" s="209">
        <v>12</v>
      </c>
      <c r="AB12" s="209">
        <v>0</v>
      </c>
      <c r="AC12" s="209">
        <v>8</v>
      </c>
      <c r="AZ12" s="209">
        <v>1</v>
      </c>
      <c r="BA12" s="209">
        <f>IF(AZ12=1,G12,0)</f>
        <v>0</v>
      </c>
      <c r="BB12" s="209">
        <f>IF(AZ12=2,G12,0)</f>
        <v>0</v>
      </c>
      <c r="BC12" s="209">
        <f>IF(AZ12=3,G12,0)</f>
        <v>0</v>
      </c>
      <c r="BD12" s="209">
        <f>IF(AZ12=4,G12,0)</f>
        <v>0</v>
      </c>
      <c r="BE12" s="209">
        <f>IF(AZ12=5,G12,0)</f>
        <v>0</v>
      </c>
      <c r="CA12" s="234">
        <v>12</v>
      </c>
      <c r="CB12" s="234">
        <v>0</v>
      </c>
    </row>
    <row r="13" spans="1:57" ht="12.75">
      <c r="A13" s="244"/>
      <c r="B13" s="245" t="s">
        <v>94</v>
      </c>
      <c r="C13" s="246" t="s">
        <v>102</v>
      </c>
      <c r="D13" s="247"/>
      <c r="E13" s="248"/>
      <c r="F13" s="249"/>
      <c r="G13" s="250">
        <f>SUM(G7:G12)</f>
        <v>0</v>
      </c>
      <c r="H13" s="251"/>
      <c r="I13" s="252">
        <f>SUM(I7:I12)</f>
        <v>0</v>
      </c>
      <c r="J13" s="251"/>
      <c r="K13" s="252">
        <f>SUM(K7:K12)</f>
        <v>0</v>
      </c>
      <c r="O13" s="234">
        <v>4</v>
      </c>
      <c r="BA13" s="253">
        <f>SUM(BA7:BA12)</f>
        <v>0</v>
      </c>
      <c r="BB13" s="253">
        <f>SUM(BB7:BB12)</f>
        <v>0</v>
      </c>
      <c r="BC13" s="253">
        <f>SUM(BC7:BC12)</f>
        <v>0</v>
      </c>
      <c r="BD13" s="253">
        <f>SUM(BD7:BD12)</f>
        <v>0</v>
      </c>
      <c r="BE13" s="253">
        <f>SUM(BE7:BE12)</f>
        <v>0</v>
      </c>
    </row>
    <row r="14" ht="12.75">
      <c r="E14" s="209"/>
    </row>
    <row r="15" ht="12.75">
      <c r="E15" s="209"/>
    </row>
    <row r="16" ht="12.75">
      <c r="E16" s="209"/>
    </row>
    <row r="17" ht="12.75">
      <c r="E17" s="209"/>
    </row>
    <row r="18" ht="12.75">
      <c r="E18" s="209"/>
    </row>
    <row r="19" ht="12.75">
      <c r="E19" s="209"/>
    </row>
    <row r="20" ht="12.75">
      <c r="E20" s="209"/>
    </row>
    <row r="21" ht="12.75">
      <c r="E21" s="209"/>
    </row>
    <row r="22" ht="12.75">
      <c r="E22" s="209"/>
    </row>
    <row r="23" ht="12.75">
      <c r="E23" s="209"/>
    </row>
    <row r="24" ht="12.75">
      <c r="E24" s="209"/>
    </row>
    <row r="25" ht="12.75">
      <c r="E25" s="209"/>
    </row>
    <row r="26" ht="12.75">
      <c r="E26" s="209"/>
    </row>
    <row r="27" ht="12.75">
      <c r="E27" s="209"/>
    </row>
    <row r="28" ht="12.75">
      <c r="E28" s="209"/>
    </row>
    <row r="29" ht="12.75">
      <c r="E29" s="209"/>
    </row>
    <row r="30" ht="12.75">
      <c r="E30" s="209"/>
    </row>
    <row r="31" ht="12.75">
      <c r="E31" s="209"/>
    </row>
    <row r="32" ht="12.75">
      <c r="E32" s="209"/>
    </row>
    <row r="33" ht="12.75">
      <c r="E33" s="209"/>
    </row>
    <row r="34" ht="12.75">
      <c r="E34" s="209"/>
    </row>
    <row r="35" ht="12.75">
      <c r="E35" s="209"/>
    </row>
    <row r="36" ht="12.75">
      <c r="E36" s="209"/>
    </row>
    <row r="37" spans="1:7" ht="12.75">
      <c r="A37" s="243"/>
      <c r="B37" s="243"/>
      <c r="C37" s="243"/>
      <c r="D37" s="243"/>
      <c r="E37" s="243"/>
      <c r="F37" s="243"/>
      <c r="G37" s="243"/>
    </row>
    <row r="38" spans="1:7" ht="12.75">
      <c r="A38" s="243"/>
      <c r="B38" s="243"/>
      <c r="C38" s="243"/>
      <c r="D38" s="243"/>
      <c r="E38" s="243"/>
      <c r="F38" s="243"/>
      <c r="G38" s="243"/>
    </row>
    <row r="39" spans="1:7" ht="12.75">
      <c r="A39" s="243"/>
      <c r="B39" s="243"/>
      <c r="C39" s="243"/>
      <c r="D39" s="243"/>
      <c r="E39" s="243"/>
      <c r="F39" s="243"/>
      <c r="G39" s="243"/>
    </row>
    <row r="40" spans="1:7" ht="12.75">
      <c r="A40" s="243"/>
      <c r="B40" s="243"/>
      <c r="C40" s="243"/>
      <c r="D40" s="243"/>
      <c r="E40" s="243"/>
      <c r="F40" s="243"/>
      <c r="G40" s="243"/>
    </row>
    <row r="41" ht="12.75">
      <c r="E41" s="209"/>
    </row>
    <row r="42" ht="12.75">
      <c r="E42" s="209"/>
    </row>
    <row r="43" ht="12.75">
      <c r="E43" s="209"/>
    </row>
    <row r="44" ht="12.75">
      <c r="E44" s="209"/>
    </row>
    <row r="45" ht="12.75">
      <c r="E45" s="209"/>
    </row>
    <row r="46" ht="12.75">
      <c r="E46" s="209"/>
    </row>
    <row r="47" ht="12.75">
      <c r="E47" s="209"/>
    </row>
    <row r="48" ht="12.75">
      <c r="E48" s="209"/>
    </row>
    <row r="49" ht="12.75">
      <c r="E49" s="209"/>
    </row>
    <row r="50" ht="12.75">
      <c r="E50" s="209"/>
    </row>
    <row r="51" ht="12.75">
      <c r="E51" s="209"/>
    </row>
    <row r="52" ht="12.75">
      <c r="E52" s="209"/>
    </row>
    <row r="53" ht="12.75">
      <c r="E53" s="209"/>
    </row>
    <row r="54" ht="12.75">
      <c r="E54" s="209"/>
    </row>
    <row r="55" ht="12.75">
      <c r="E55" s="209"/>
    </row>
    <row r="56" ht="12.75">
      <c r="E56" s="209"/>
    </row>
    <row r="57" ht="12.75">
      <c r="E57" s="209"/>
    </row>
    <row r="58" ht="12.75">
      <c r="E58" s="209"/>
    </row>
    <row r="59" ht="12.75">
      <c r="E59" s="209"/>
    </row>
    <row r="60" ht="12.75">
      <c r="E60" s="209"/>
    </row>
    <row r="61" ht="12.75">
      <c r="E61" s="209"/>
    </row>
    <row r="62" ht="12.75">
      <c r="E62" s="209"/>
    </row>
    <row r="63" ht="12.75">
      <c r="E63" s="209"/>
    </row>
    <row r="64" ht="12.75">
      <c r="E64" s="209"/>
    </row>
    <row r="65" ht="12.75">
      <c r="E65" s="209"/>
    </row>
    <row r="66" ht="12.75">
      <c r="E66" s="209"/>
    </row>
    <row r="67" ht="12.75">
      <c r="E67" s="209"/>
    </row>
    <row r="68" ht="12.75">
      <c r="E68" s="209"/>
    </row>
    <row r="69" ht="12.75">
      <c r="E69" s="209"/>
    </row>
    <row r="70" ht="12.75">
      <c r="E70" s="209"/>
    </row>
    <row r="71" ht="12.75">
      <c r="E71" s="209"/>
    </row>
    <row r="72" spans="1:2" ht="12.75">
      <c r="A72" s="254"/>
      <c r="B72" s="254"/>
    </row>
    <row r="73" spans="1:7" ht="12.75">
      <c r="A73" s="243"/>
      <c r="B73" s="243"/>
      <c r="C73" s="255"/>
      <c r="D73" s="255"/>
      <c r="E73" s="256"/>
      <c r="F73" s="255"/>
      <c r="G73" s="257"/>
    </row>
    <row r="74" spans="1:7" ht="12.75">
      <c r="A74" s="258"/>
      <c r="B74" s="258"/>
      <c r="C74" s="243"/>
      <c r="D74" s="243"/>
      <c r="E74" s="259"/>
      <c r="F74" s="243"/>
      <c r="G74" s="243"/>
    </row>
    <row r="75" spans="1:7" ht="12.75">
      <c r="A75" s="243"/>
      <c r="B75" s="243"/>
      <c r="C75" s="243"/>
      <c r="D75" s="243"/>
      <c r="E75" s="259"/>
      <c r="F75" s="243"/>
      <c r="G75" s="243"/>
    </row>
    <row r="76" spans="1:7" ht="12.75">
      <c r="A76" s="243"/>
      <c r="B76" s="243"/>
      <c r="C76" s="243"/>
      <c r="D76" s="243"/>
      <c r="E76" s="259"/>
      <c r="F76" s="243"/>
      <c r="G76" s="243"/>
    </row>
    <row r="77" spans="1:7" ht="12.75">
      <c r="A77" s="243"/>
      <c r="B77" s="243"/>
      <c r="C77" s="243"/>
      <c r="D77" s="243"/>
      <c r="E77" s="259"/>
      <c r="F77" s="243"/>
      <c r="G77" s="243"/>
    </row>
    <row r="78" spans="1:7" ht="12.75">
      <c r="A78" s="243"/>
      <c r="B78" s="243"/>
      <c r="C78" s="243"/>
      <c r="D78" s="243"/>
      <c r="E78" s="259"/>
      <c r="F78" s="243"/>
      <c r="G78" s="243"/>
    </row>
    <row r="79" spans="1:7" ht="12.75">
      <c r="A79" s="243"/>
      <c r="B79" s="243"/>
      <c r="C79" s="243"/>
      <c r="D79" s="243"/>
      <c r="E79" s="259"/>
      <c r="F79" s="243"/>
      <c r="G79" s="243"/>
    </row>
    <row r="80" spans="1:7" ht="12.75">
      <c r="A80" s="243"/>
      <c r="B80" s="243"/>
      <c r="C80" s="243"/>
      <c r="D80" s="243"/>
      <c r="E80" s="259"/>
      <c r="F80" s="243"/>
      <c r="G80" s="243"/>
    </row>
    <row r="81" spans="1:7" ht="12.75">
      <c r="A81" s="243"/>
      <c r="B81" s="243"/>
      <c r="C81" s="243"/>
      <c r="D81" s="243"/>
      <c r="E81" s="259"/>
      <c r="F81" s="243"/>
      <c r="G81" s="243"/>
    </row>
    <row r="82" spans="1:7" ht="12.75">
      <c r="A82" s="243"/>
      <c r="B82" s="243"/>
      <c r="C82" s="243"/>
      <c r="D82" s="243"/>
      <c r="E82" s="259"/>
      <c r="F82" s="243"/>
      <c r="G82" s="243"/>
    </row>
    <row r="83" spans="1:7" ht="12.75">
      <c r="A83" s="243"/>
      <c r="B83" s="243"/>
      <c r="C83" s="243"/>
      <c r="D83" s="243"/>
      <c r="E83" s="259"/>
      <c r="F83" s="243"/>
      <c r="G83" s="243"/>
    </row>
    <row r="84" spans="1:7" ht="12.75">
      <c r="A84" s="243"/>
      <c r="B84" s="243"/>
      <c r="C84" s="243"/>
      <c r="D84" s="243"/>
      <c r="E84" s="259"/>
      <c r="F84" s="243"/>
      <c r="G84" s="243"/>
    </row>
    <row r="85" spans="1:7" ht="12.75">
      <c r="A85" s="243"/>
      <c r="B85" s="243"/>
      <c r="C85" s="243"/>
      <c r="D85" s="243"/>
      <c r="E85" s="259"/>
      <c r="F85" s="243"/>
      <c r="G85" s="243"/>
    </row>
    <row r="86" spans="1:7" ht="12.75">
      <c r="A86" s="243"/>
      <c r="B86" s="243"/>
      <c r="C86" s="243"/>
      <c r="D86" s="243"/>
      <c r="E86" s="259"/>
      <c r="F86" s="243"/>
      <c r="G86" s="24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E5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3" t="s">
        <v>26</v>
      </c>
      <c r="B1" s="74"/>
      <c r="C1" s="74"/>
      <c r="D1" s="74"/>
      <c r="E1" s="74"/>
      <c r="F1" s="74"/>
      <c r="G1" s="74"/>
    </row>
    <row r="2" spans="1:7" ht="12.75" customHeight="1">
      <c r="A2" s="75" t="s">
        <v>27</v>
      </c>
      <c r="B2" s="76"/>
      <c r="C2" s="77" t="s">
        <v>118</v>
      </c>
      <c r="D2" s="77" t="s">
        <v>116</v>
      </c>
      <c r="E2" s="76"/>
      <c r="F2" s="78" t="s">
        <v>28</v>
      </c>
      <c r="G2" s="79"/>
    </row>
    <row r="3" spans="1:7" ht="3" customHeight="1" hidden="1">
      <c r="A3" s="80"/>
      <c r="B3" s="81"/>
      <c r="C3" s="82"/>
      <c r="D3" s="82"/>
      <c r="E3" s="81"/>
      <c r="F3" s="83"/>
      <c r="G3" s="84"/>
    </row>
    <row r="4" spans="1:7" ht="12" customHeight="1">
      <c r="A4" s="85" t="s">
        <v>29</v>
      </c>
      <c r="B4" s="81"/>
      <c r="C4" s="82"/>
      <c r="D4" s="82"/>
      <c r="E4" s="81"/>
      <c r="F4" s="83" t="s">
        <v>30</v>
      </c>
      <c r="G4" s="86"/>
    </row>
    <row r="5" spans="1:7" ht="12.75" customHeight="1">
      <c r="A5" s="87" t="s">
        <v>115</v>
      </c>
      <c r="B5" s="88"/>
      <c r="C5" s="89" t="s">
        <v>116</v>
      </c>
      <c r="D5" s="90"/>
      <c r="E5" s="91"/>
      <c r="F5" s="83" t="s">
        <v>31</v>
      </c>
      <c r="G5" s="84"/>
    </row>
    <row r="6" spans="1:15" ht="12.75" customHeight="1">
      <c r="A6" s="85" t="s">
        <v>32</v>
      </c>
      <c r="B6" s="81"/>
      <c r="C6" s="82"/>
      <c r="D6" s="82"/>
      <c r="E6" s="81"/>
      <c r="F6" s="92" t="s">
        <v>33</v>
      </c>
      <c r="G6" s="93">
        <v>0</v>
      </c>
      <c r="O6" s="94"/>
    </row>
    <row r="7" spans="1:7" ht="12.75" customHeight="1">
      <c r="A7" s="266" t="s">
        <v>126</v>
      </c>
      <c r="B7" s="95"/>
      <c r="C7" s="96"/>
      <c r="D7" s="97"/>
      <c r="E7" s="97"/>
      <c r="F7" s="98" t="s">
        <v>34</v>
      </c>
      <c r="G7" s="93">
        <f>IF(G6=0,,ROUND((F30+F32)/G6,1))</f>
        <v>0</v>
      </c>
    </row>
    <row r="8" spans="1:9" ht="12.75">
      <c r="A8" s="99" t="s">
        <v>35</v>
      </c>
      <c r="B8" s="83"/>
      <c r="C8" s="280"/>
      <c r="D8" s="280"/>
      <c r="E8" s="281"/>
      <c r="F8" s="100" t="s">
        <v>36</v>
      </c>
      <c r="G8" s="101"/>
      <c r="H8" s="102"/>
      <c r="I8" s="103"/>
    </row>
    <row r="9" spans="1:8" ht="12.75">
      <c r="A9" s="99" t="s">
        <v>37</v>
      </c>
      <c r="B9" s="83"/>
      <c r="C9" s="280"/>
      <c r="D9" s="280"/>
      <c r="E9" s="281"/>
      <c r="F9" s="83"/>
      <c r="G9" s="104"/>
      <c r="H9" s="105"/>
    </row>
    <row r="10" spans="1:8" ht="12.75">
      <c r="A10" s="99" t="s">
        <v>38</v>
      </c>
      <c r="B10" s="83"/>
      <c r="C10" s="280" t="s">
        <v>114</v>
      </c>
      <c r="D10" s="280"/>
      <c r="E10" s="280"/>
      <c r="F10" s="106"/>
      <c r="G10" s="107"/>
      <c r="H10" s="108"/>
    </row>
    <row r="11" spans="1:57" ht="13.5" customHeight="1">
      <c r="A11" s="99" t="s">
        <v>39</v>
      </c>
      <c r="B11" s="83"/>
      <c r="C11" s="280" t="s">
        <v>113</v>
      </c>
      <c r="D11" s="280"/>
      <c r="E11" s="280"/>
      <c r="F11" s="109" t="s">
        <v>40</v>
      </c>
      <c r="G11" s="110"/>
      <c r="H11" s="105"/>
      <c r="BA11" s="111"/>
      <c r="BB11" s="111"/>
      <c r="BC11" s="111"/>
      <c r="BD11" s="111"/>
      <c r="BE11" s="111"/>
    </row>
    <row r="12" spans="1:8" ht="12.75" customHeight="1">
      <c r="A12" s="112" t="s">
        <v>41</v>
      </c>
      <c r="B12" s="81"/>
      <c r="C12" s="282"/>
      <c r="D12" s="282"/>
      <c r="E12" s="282"/>
      <c r="F12" s="113" t="s">
        <v>42</v>
      </c>
      <c r="G12" s="114"/>
      <c r="H12" s="105"/>
    </row>
    <row r="13" spans="1:8" ht="28.5" customHeight="1" thickBot="1">
      <c r="A13" s="115" t="s">
        <v>43</v>
      </c>
      <c r="B13" s="116"/>
      <c r="C13" s="116"/>
      <c r="D13" s="116"/>
      <c r="E13" s="117"/>
      <c r="F13" s="117"/>
      <c r="G13" s="118"/>
      <c r="H13" s="105"/>
    </row>
    <row r="14" spans="1:7" ht="17.25" customHeight="1" thickBot="1">
      <c r="A14" s="119" t="s">
        <v>44</v>
      </c>
      <c r="B14" s="120"/>
      <c r="C14" s="121"/>
      <c r="D14" s="122" t="s">
        <v>45</v>
      </c>
      <c r="E14" s="123"/>
      <c r="F14" s="123"/>
      <c r="G14" s="121"/>
    </row>
    <row r="15" spans="1:7" ht="15.75" customHeight="1">
      <c r="A15" s="124"/>
      <c r="B15" s="125" t="s">
        <v>46</v>
      </c>
      <c r="C15" s="126">
        <f>'SO01 SO 01 Rek'!E8</f>
        <v>0</v>
      </c>
      <c r="D15" s="127">
        <f>'SO01 SO 01 Rek'!A16</f>
        <v>0</v>
      </c>
      <c r="E15" s="128"/>
      <c r="F15" s="129"/>
      <c r="G15" s="126">
        <f>'SO01 SO 01 Rek'!I16</f>
        <v>0</v>
      </c>
    </row>
    <row r="16" spans="1:7" ht="15.75" customHeight="1">
      <c r="A16" s="124" t="s">
        <v>47</v>
      </c>
      <c r="B16" s="125" t="s">
        <v>48</v>
      </c>
      <c r="C16" s="126">
        <f>'SO01 SO 01 Rek'!F8</f>
        <v>0</v>
      </c>
      <c r="D16" s="80"/>
      <c r="E16" s="130"/>
      <c r="F16" s="131"/>
      <c r="G16" s="126"/>
    </row>
    <row r="17" spans="1:7" ht="15.75" customHeight="1">
      <c r="A17" s="124" t="s">
        <v>49</v>
      </c>
      <c r="B17" s="125" t="s">
        <v>50</v>
      </c>
      <c r="C17" s="126">
        <f>'SO01 SO 01 Rek'!H8</f>
        <v>0</v>
      </c>
      <c r="D17" s="80"/>
      <c r="E17" s="130"/>
      <c r="F17" s="131"/>
      <c r="G17" s="126"/>
    </row>
    <row r="18" spans="1:7" ht="15.75" customHeight="1">
      <c r="A18" s="132" t="s">
        <v>51</v>
      </c>
      <c r="B18" s="133" t="s">
        <v>52</v>
      </c>
      <c r="C18" s="126">
        <f>'SO01 SO 01 Rek'!G8</f>
        <v>0</v>
      </c>
      <c r="D18" s="80"/>
      <c r="E18" s="130"/>
      <c r="F18" s="131"/>
      <c r="G18" s="126"/>
    </row>
    <row r="19" spans="1:7" ht="15.75" customHeight="1">
      <c r="A19" s="134" t="s">
        <v>53</v>
      </c>
      <c r="B19" s="125"/>
      <c r="C19" s="126">
        <f>SUM(C15:C18)</f>
        <v>0</v>
      </c>
      <c r="D19" s="80"/>
      <c r="E19" s="130"/>
      <c r="F19" s="131"/>
      <c r="G19" s="126"/>
    </row>
    <row r="20" spans="1:7" ht="15.75" customHeight="1">
      <c r="A20" s="134"/>
      <c r="B20" s="125"/>
      <c r="C20" s="126"/>
      <c r="D20" s="80"/>
      <c r="E20" s="130"/>
      <c r="F20" s="131"/>
      <c r="G20" s="126"/>
    </row>
    <row r="21" spans="1:7" ht="15.75" customHeight="1">
      <c r="A21" s="134" t="s">
        <v>25</v>
      </c>
      <c r="B21" s="125"/>
      <c r="C21" s="126">
        <f>'SO01 SO 01 Rek'!I8</f>
        <v>0</v>
      </c>
      <c r="D21" s="80"/>
      <c r="E21" s="130"/>
      <c r="F21" s="131"/>
      <c r="G21" s="126"/>
    </row>
    <row r="22" spans="1:7" ht="15.75" customHeight="1">
      <c r="A22" s="135" t="s">
        <v>54</v>
      </c>
      <c r="B22" s="105"/>
      <c r="C22" s="126">
        <f>C19+C21</f>
        <v>0</v>
      </c>
      <c r="D22" s="80" t="s">
        <v>55</v>
      </c>
      <c r="E22" s="130"/>
      <c r="F22" s="131"/>
      <c r="G22" s="126">
        <f>G23-SUM(G15:G21)</f>
        <v>0</v>
      </c>
    </row>
    <row r="23" spans="1:7" ht="15.75" customHeight="1" thickBot="1">
      <c r="A23" s="283" t="s">
        <v>56</v>
      </c>
      <c r="B23" s="284"/>
      <c r="C23" s="136">
        <f>C22+G23</f>
        <v>0</v>
      </c>
      <c r="D23" s="137" t="s">
        <v>57</v>
      </c>
      <c r="E23" s="138"/>
      <c r="F23" s="139"/>
      <c r="G23" s="126">
        <f>'SO01 SO 01 Rek'!H14</f>
        <v>0</v>
      </c>
    </row>
    <row r="24" spans="1:7" ht="12.75">
      <c r="A24" s="140" t="s">
        <v>58</v>
      </c>
      <c r="B24" s="141"/>
      <c r="C24" s="142"/>
      <c r="D24" s="141" t="s">
        <v>59</v>
      </c>
      <c r="E24" s="141"/>
      <c r="F24" s="143" t="s">
        <v>60</v>
      </c>
      <c r="G24" s="144"/>
    </row>
    <row r="25" spans="1:7" ht="12.75">
      <c r="A25" s="135" t="s">
        <v>61</v>
      </c>
      <c r="B25" s="105"/>
      <c r="C25" s="145"/>
      <c r="D25" s="105" t="s">
        <v>61</v>
      </c>
      <c r="F25" s="146" t="s">
        <v>61</v>
      </c>
      <c r="G25" s="147"/>
    </row>
    <row r="26" spans="1:7" ht="37.5" customHeight="1">
      <c r="A26" s="135" t="s">
        <v>62</v>
      </c>
      <c r="B26" s="148"/>
      <c r="C26" s="145"/>
      <c r="D26" s="105" t="s">
        <v>62</v>
      </c>
      <c r="F26" s="146" t="s">
        <v>62</v>
      </c>
      <c r="G26" s="147"/>
    </row>
    <row r="27" spans="1:7" ht="12.75">
      <c r="A27" s="135"/>
      <c r="B27" s="149"/>
      <c r="C27" s="145"/>
      <c r="D27" s="105"/>
      <c r="F27" s="146"/>
      <c r="G27" s="147"/>
    </row>
    <row r="28" spans="1:7" ht="12.75">
      <c r="A28" s="135" t="s">
        <v>63</v>
      </c>
      <c r="B28" s="105"/>
      <c r="C28" s="145"/>
      <c r="D28" s="146" t="s">
        <v>64</v>
      </c>
      <c r="E28" s="145"/>
      <c r="F28" s="150" t="s">
        <v>64</v>
      </c>
      <c r="G28" s="147"/>
    </row>
    <row r="29" spans="1:7" ht="69" customHeight="1">
      <c r="A29" s="135"/>
      <c r="B29" s="105"/>
      <c r="C29" s="151"/>
      <c r="D29" s="152"/>
      <c r="E29" s="151"/>
      <c r="F29" s="105"/>
      <c r="G29" s="147"/>
    </row>
    <row r="30" spans="1:7" ht="12.75">
      <c r="A30" s="153" t="s">
        <v>12</v>
      </c>
      <c r="B30" s="154"/>
      <c r="C30" s="155">
        <v>21</v>
      </c>
      <c r="D30" s="154" t="s">
        <v>65</v>
      </c>
      <c r="E30" s="156"/>
      <c r="F30" s="285">
        <v>0</v>
      </c>
      <c r="G30" s="286"/>
    </row>
    <row r="31" spans="1:7" ht="12.75">
      <c r="A31" s="153" t="s">
        <v>66</v>
      </c>
      <c r="B31" s="154"/>
      <c r="C31" s="155">
        <f>C30</f>
        <v>21</v>
      </c>
      <c r="D31" s="154" t="s">
        <v>67</v>
      </c>
      <c r="E31" s="156"/>
      <c r="F31" s="285">
        <v>0</v>
      </c>
      <c r="G31" s="286"/>
    </row>
    <row r="32" spans="1:7" ht="12.75">
      <c r="A32" s="153" t="s">
        <v>12</v>
      </c>
      <c r="B32" s="154"/>
      <c r="C32" s="155">
        <v>15</v>
      </c>
      <c r="D32" s="154" t="s">
        <v>67</v>
      </c>
      <c r="E32" s="156"/>
      <c r="F32" s="285">
        <v>0</v>
      </c>
      <c r="G32" s="286"/>
    </row>
    <row r="33" spans="1:7" ht="12.75">
      <c r="A33" s="153" t="s">
        <v>66</v>
      </c>
      <c r="B33" s="157"/>
      <c r="C33" s="158">
        <f>C32</f>
        <v>15</v>
      </c>
      <c r="D33" s="154" t="s">
        <v>67</v>
      </c>
      <c r="E33" s="131"/>
      <c r="F33" s="285">
        <f>ROUND(PRODUCT(F32,C33/100),0)</f>
        <v>0</v>
      </c>
      <c r="G33" s="286"/>
    </row>
    <row r="34" spans="1:7" s="162" customFormat="1" ht="19.5" customHeight="1" thickBot="1">
      <c r="A34" s="159" t="s">
        <v>68</v>
      </c>
      <c r="B34" s="160"/>
      <c r="C34" s="160"/>
      <c r="D34" s="160"/>
      <c r="E34" s="161"/>
      <c r="F34" s="287">
        <f>ROUND(SUM(F30:F33),0)</f>
        <v>0</v>
      </c>
      <c r="G34" s="2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89"/>
      <c r="C37" s="289"/>
      <c r="D37" s="289"/>
      <c r="E37" s="289"/>
      <c r="F37" s="289"/>
      <c r="G37" s="289"/>
      <c r="H37" s="1" t="s">
        <v>2</v>
      </c>
    </row>
    <row r="38" spans="1:8" ht="12.75" customHeight="1">
      <c r="A38" s="163"/>
      <c r="B38" s="289"/>
      <c r="C38" s="289"/>
      <c r="D38" s="289"/>
      <c r="E38" s="289"/>
      <c r="F38" s="289"/>
      <c r="G38" s="289"/>
      <c r="H38" s="1" t="s">
        <v>2</v>
      </c>
    </row>
    <row r="39" spans="1:8" ht="12.75">
      <c r="A39" s="163"/>
      <c r="B39" s="289"/>
      <c r="C39" s="289"/>
      <c r="D39" s="289"/>
      <c r="E39" s="289"/>
      <c r="F39" s="289"/>
      <c r="G39" s="289"/>
      <c r="H39" s="1" t="s">
        <v>2</v>
      </c>
    </row>
    <row r="40" spans="1:8" ht="12.75">
      <c r="A40" s="163"/>
      <c r="B40" s="289"/>
      <c r="C40" s="289"/>
      <c r="D40" s="289"/>
      <c r="E40" s="289"/>
      <c r="F40" s="289"/>
      <c r="G40" s="289"/>
      <c r="H40" s="1" t="s">
        <v>2</v>
      </c>
    </row>
    <row r="41" spans="1:8" ht="12.75">
      <c r="A41" s="163"/>
      <c r="B41" s="289"/>
      <c r="C41" s="289"/>
      <c r="D41" s="289"/>
      <c r="E41" s="289"/>
      <c r="F41" s="289"/>
      <c r="G41" s="289"/>
      <c r="H41" s="1" t="s">
        <v>2</v>
      </c>
    </row>
    <row r="42" spans="1:8" ht="12.75">
      <c r="A42" s="163"/>
      <c r="B42" s="289"/>
      <c r="C42" s="289"/>
      <c r="D42" s="289"/>
      <c r="E42" s="289"/>
      <c r="F42" s="289"/>
      <c r="G42" s="289"/>
      <c r="H42" s="1" t="s">
        <v>2</v>
      </c>
    </row>
    <row r="43" spans="1:8" ht="12.75">
      <c r="A43" s="163"/>
      <c r="B43" s="289"/>
      <c r="C43" s="289"/>
      <c r="D43" s="289"/>
      <c r="E43" s="289"/>
      <c r="F43" s="289"/>
      <c r="G43" s="289"/>
      <c r="H43" s="1" t="s">
        <v>2</v>
      </c>
    </row>
    <row r="44" spans="1:8" ht="12.75" customHeight="1">
      <c r="A44" s="163"/>
      <c r="B44" s="289"/>
      <c r="C44" s="289"/>
      <c r="D44" s="289"/>
      <c r="E44" s="289"/>
      <c r="F44" s="289"/>
      <c r="G44" s="289"/>
      <c r="H44" s="1" t="s">
        <v>2</v>
      </c>
    </row>
    <row r="45" spans="1:8" ht="12.75" customHeight="1">
      <c r="A45" s="163"/>
      <c r="B45" s="289"/>
      <c r="C45" s="289"/>
      <c r="D45" s="289"/>
      <c r="E45" s="289"/>
      <c r="F45" s="289"/>
      <c r="G45" s="289"/>
      <c r="H45" s="1" t="s">
        <v>2</v>
      </c>
    </row>
    <row r="46" spans="2:7" ht="12.75">
      <c r="B46" s="290"/>
      <c r="C46" s="290"/>
      <c r="D46" s="290"/>
      <c r="E46" s="290"/>
      <c r="F46" s="290"/>
      <c r="G46" s="290"/>
    </row>
    <row r="47" spans="2:7" ht="12.75">
      <c r="B47" s="290"/>
      <c r="C47" s="290"/>
      <c r="D47" s="290"/>
      <c r="E47" s="290"/>
      <c r="F47" s="290"/>
      <c r="G47" s="290"/>
    </row>
    <row r="48" spans="2:7" ht="12.75">
      <c r="B48" s="290"/>
      <c r="C48" s="290"/>
      <c r="D48" s="290"/>
      <c r="E48" s="290"/>
      <c r="F48" s="290"/>
      <c r="G48" s="290"/>
    </row>
    <row r="49" spans="2:7" ht="12.75">
      <c r="B49" s="290"/>
      <c r="C49" s="290"/>
      <c r="D49" s="290"/>
      <c r="E49" s="290"/>
      <c r="F49" s="290"/>
      <c r="G49" s="290"/>
    </row>
    <row r="50" spans="2:7" ht="12.75">
      <c r="B50" s="290"/>
      <c r="C50" s="290"/>
      <c r="D50" s="290"/>
      <c r="E50" s="290"/>
      <c r="F50" s="290"/>
      <c r="G50" s="290"/>
    </row>
    <row r="51" spans="2:7" ht="12.75">
      <c r="B51" s="290"/>
      <c r="C51" s="290"/>
      <c r="D51" s="290"/>
      <c r="E51" s="290"/>
      <c r="F51" s="290"/>
      <c r="G51" s="290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91" t="s">
        <v>3</v>
      </c>
      <c r="B1" s="292"/>
      <c r="C1" s="266" t="s">
        <v>126</v>
      </c>
      <c r="D1" s="164"/>
      <c r="E1" s="165"/>
      <c r="F1" s="164"/>
      <c r="G1" s="166" t="s">
        <v>70</v>
      </c>
      <c r="H1" s="167" t="s">
        <v>118</v>
      </c>
      <c r="I1" s="168"/>
    </row>
    <row r="2" spans="1:9" ht="13.5" thickBot="1">
      <c r="A2" s="293" t="s">
        <v>71</v>
      </c>
      <c r="B2" s="294"/>
      <c r="C2" s="169" t="s">
        <v>117</v>
      </c>
      <c r="D2" s="170"/>
      <c r="E2" s="171"/>
      <c r="F2" s="170"/>
      <c r="G2" s="295" t="s">
        <v>116</v>
      </c>
      <c r="H2" s="296"/>
      <c r="I2" s="297"/>
    </row>
    <row r="3" ht="13.5" thickTop="1">
      <c r="F3" s="105"/>
    </row>
    <row r="4" spans="1:9" ht="19.5" customHeight="1">
      <c r="A4" s="172" t="s">
        <v>72</v>
      </c>
      <c r="B4" s="173"/>
      <c r="C4" s="173"/>
      <c r="D4" s="173"/>
      <c r="E4" s="174"/>
      <c r="F4" s="173"/>
      <c r="G4" s="173"/>
      <c r="H4" s="173"/>
      <c r="I4" s="173"/>
    </row>
    <row r="5" ht="13.5" thickBot="1"/>
    <row r="6" spans="1:9" s="105" customFormat="1" ht="13.5" thickBot="1">
      <c r="A6" s="175"/>
      <c r="B6" s="176" t="s">
        <v>73</v>
      </c>
      <c r="C6" s="176"/>
      <c r="D6" s="177"/>
      <c r="E6" s="178" t="s">
        <v>21</v>
      </c>
      <c r="F6" s="179" t="s">
        <v>22</v>
      </c>
      <c r="G6" s="179" t="s">
        <v>23</v>
      </c>
      <c r="H6" s="179" t="s">
        <v>24</v>
      </c>
      <c r="I6" s="180" t="s">
        <v>25</v>
      </c>
    </row>
    <row r="7" spans="1:9" s="105" customFormat="1" ht="13.5" thickBot="1">
      <c r="A7" s="260" t="str">
        <f>'SO01 SO 01 Pol'!B7</f>
        <v>622</v>
      </c>
      <c r="B7" s="61" t="str">
        <f>'SO01 SO 01 Pol'!C7</f>
        <v>Restaurátorské práce</v>
      </c>
      <c r="D7" s="181"/>
      <c r="E7" s="261">
        <f>'SO01 SO 01 Pol'!BA17</f>
        <v>0</v>
      </c>
      <c r="F7" s="262">
        <f>'SO01 SO 01 Pol'!BB17</f>
        <v>0</v>
      </c>
      <c r="G7" s="262">
        <f>'SO01 SO 01 Pol'!BC17</f>
        <v>0</v>
      </c>
      <c r="H7" s="262">
        <f>'SO01 SO 01 Pol'!BD17</f>
        <v>0</v>
      </c>
      <c r="I7" s="263">
        <f>'SO01 SO 01 Pol'!BE17</f>
        <v>0</v>
      </c>
    </row>
    <row r="8" spans="1:9" s="13" customFormat="1" ht="13.5" thickBot="1">
      <c r="A8" s="182"/>
      <c r="B8" s="183" t="s">
        <v>74</v>
      </c>
      <c r="C8" s="183"/>
      <c r="D8" s="184"/>
      <c r="E8" s="185">
        <f>SUM(E7:E7)</f>
        <v>0</v>
      </c>
      <c r="F8" s="186">
        <f>SUM(F7:F7)</f>
        <v>0</v>
      </c>
      <c r="G8" s="186">
        <f>SUM(G7:G7)</f>
        <v>0</v>
      </c>
      <c r="H8" s="186">
        <f>SUM(H7:H7)</f>
        <v>0</v>
      </c>
      <c r="I8" s="187">
        <f>SUM(I7:I7)</f>
        <v>0</v>
      </c>
    </row>
    <row r="9" spans="1:9" ht="12.75">
      <c r="A9" s="105"/>
      <c r="B9" s="105"/>
      <c r="C9" s="105"/>
      <c r="D9" s="105"/>
      <c r="E9" s="105"/>
      <c r="F9" s="105"/>
      <c r="G9" s="105"/>
      <c r="H9" s="105"/>
      <c r="I9" s="105"/>
    </row>
    <row r="10" spans="1:57" ht="19.5" customHeight="1">
      <c r="A10" s="173" t="s">
        <v>75</v>
      </c>
      <c r="B10" s="173"/>
      <c r="C10" s="173"/>
      <c r="D10" s="173"/>
      <c r="E10" s="173"/>
      <c r="F10" s="173"/>
      <c r="G10" s="188"/>
      <c r="H10" s="173"/>
      <c r="I10" s="173"/>
      <c r="BA10" s="111"/>
      <c r="BB10" s="111"/>
      <c r="BC10" s="111"/>
      <c r="BD10" s="111"/>
      <c r="BE10" s="111"/>
    </row>
    <row r="11" ht="13.5" thickBot="1"/>
    <row r="12" spans="1:9" ht="12.75">
      <c r="A12" s="140" t="s">
        <v>76</v>
      </c>
      <c r="B12" s="141"/>
      <c r="C12" s="141"/>
      <c r="D12" s="189"/>
      <c r="E12" s="190" t="s">
        <v>77</v>
      </c>
      <c r="F12" s="191" t="s">
        <v>13</v>
      </c>
      <c r="G12" s="192" t="s">
        <v>78</v>
      </c>
      <c r="H12" s="193"/>
      <c r="I12" s="194" t="s">
        <v>77</v>
      </c>
    </row>
    <row r="13" spans="1:53" ht="12.75">
      <c r="A13" s="134"/>
      <c r="B13" s="125"/>
      <c r="C13" s="125"/>
      <c r="D13" s="195"/>
      <c r="E13" s="196"/>
      <c r="F13" s="197"/>
      <c r="G13" s="198">
        <f>CHOOSE(BA13+1,E8+F8,E8+F8+H8,E8+F8+G8+H8,E8,F8,H8,G8,H8+G8,0)</f>
        <v>0</v>
      </c>
      <c r="H13" s="199"/>
      <c r="I13" s="200">
        <f>E13+F13*G13/100</f>
        <v>0</v>
      </c>
      <c r="BA13" s="1">
        <v>8</v>
      </c>
    </row>
    <row r="14" spans="1:9" ht="13.5" thickBot="1">
      <c r="A14" s="201"/>
      <c r="B14" s="202" t="s">
        <v>79</v>
      </c>
      <c r="C14" s="203"/>
      <c r="D14" s="204"/>
      <c r="E14" s="205"/>
      <c r="F14" s="206"/>
      <c r="G14" s="206"/>
      <c r="H14" s="298">
        <f>SUM(I13:I13)</f>
        <v>0</v>
      </c>
      <c r="I14" s="299"/>
    </row>
    <row r="16" spans="2:9" ht="12.75">
      <c r="B16" s="13"/>
      <c r="F16" s="207"/>
      <c r="G16" s="208"/>
      <c r="H16" s="208"/>
      <c r="I16" s="45"/>
    </row>
    <row r="17" spans="6:9" ht="12.75">
      <c r="F17" s="207"/>
      <c r="G17" s="208"/>
      <c r="H17" s="208"/>
      <c r="I17" s="45"/>
    </row>
    <row r="18" spans="6:9" ht="12.75">
      <c r="F18" s="207"/>
      <c r="G18" s="208"/>
      <c r="H18" s="208"/>
      <c r="I18" s="45"/>
    </row>
    <row r="19" spans="6:9" ht="12.75">
      <c r="F19" s="207"/>
      <c r="G19" s="208"/>
      <c r="H19" s="208"/>
      <c r="I19" s="45"/>
    </row>
    <row r="20" spans="6:9" ht="12.75">
      <c r="F20" s="207"/>
      <c r="G20" s="208"/>
      <c r="H20" s="208"/>
      <c r="I20" s="45"/>
    </row>
    <row r="21" spans="6:9" ht="12.75">
      <c r="F21" s="207"/>
      <c r="G21" s="208"/>
      <c r="H21" s="208"/>
      <c r="I21" s="45"/>
    </row>
    <row r="22" spans="6:9" ht="12.75">
      <c r="F22" s="207"/>
      <c r="G22" s="208"/>
      <c r="H22" s="208"/>
      <c r="I22" s="45"/>
    </row>
    <row r="23" spans="6:9" ht="12.75">
      <c r="F23" s="207"/>
      <c r="G23" s="208"/>
      <c r="H23" s="208"/>
      <c r="I23" s="45"/>
    </row>
    <row r="24" spans="6:9" ht="12.75">
      <c r="F24" s="207"/>
      <c r="G24" s="208"/>
      <c r="H24" s="208"/>
      <c r="I24" s="45"/>
    </row>
    <row r="25" spans="6:9" ht="12.75">
      <c r="F25" s="207"/>
      <c r="G25" s="208"/>
      <c r="H25" s="208"/>
      <c r="I25" s="45"/>
    </row>
    <row r="26" spans="6:9" ht="12.75">
      <c r="F26" s="207"/>
      <c r="G26" s="208"/>
      <c r="H26" s="208"/>
      <c r="I26" s="45"/>
    </row>
    <row r="27" spans="6:9" ht="12.75">
      <c r="F27" s="207"/>
      <c r="G27" s="208"/>
      <c r="H27" s="208"/>
      <c r="I27" s="45"/>
    </row>
    <row r="28" spans="6:9" ht="12.75">
      <c r="F28" s="207"/>
      <c r="G28" s="208"/>
      <c r="H28" s="208"/>
      <c r="I28" s="45"/>
    </row>
    <row r="29" spans="6:9" ht="12.75">
      <c r="F29" s="207"/>
      <c r="G29" s="208"/>
      <c r="H29" s="208"/>
      <c r="I29" s="45"/>
    </row>
    <row r="30" spans="6:9" ht="12.75">
      <c r="F30" s="207"/>
      <c r="G30" s="208"/>
      <c r="H30" s="208"/>
      <c r="I30" s="45"/>
    </row>
    <row r="31" spans="6:9" ht="12.75">
      <c r="F31" s="207"/>
      <c r="G31" s="208"/>
      <c r="H31" s="208"/>
      <c r="I31" s="45"/>
    </row>
    <row r="32" spans="6:9" ht="12.75">
      <c r="F32" s="207"/>
      <c r="G32" s="208"/>
      <c r="H32" s="208"/>
      <c r="I32" s="45"/>
    </row>
    <row r="33" spans="6:9" ht="12.75">
      <c r="F33" s="207"/>
      <c r="G33" s="208"/>
      <c r="H33" s="208"/>
      <c r="I33" s="45"/>
    </row>
    <row r="34" spans="6:9" ht="12.75">
      <c r="F34" s="207"/>
      <c r="G34" s="208"/>
      <c r="H34" s="208"/>
      <c r="I34" s="45"/>
    </row>
    <row r="35" spans="6:9" ht="12.75">
      <c r="F35" s="207"/>
      <c r="G35" s="208"/>
      <c r="H35" s="208"/>
      <c r="I35" s="45"/>
    </row>
    <row r="36" spans="6:9" ht="12.75">
      <c r="F36" s="207"/>
      <c r="G36" s="208"/>
      <c r="H36" s="208"/>
      <c r="I36" s="45"/>
    </row>
    <row r="37" spans="6:9" ht="12.75">
      <c r="F37" s="207"/>
      <c r="G37" s="208"/>
      <c r="H37" s="208"/>
      <c r="I37" s="45"/>
    </row>
    <row r="38" spans="6:9" ht="12.75">
      <c r="F38" s="207"/>
      <c r="G38" s="208"/>
      <c r="H38" s="208"/>
      <c r="I38" s="45"/>
    </row>
    <row r="39" spans="6:9" ht="12.75">
      <c r="F39" s="207"/>
      <c r="G39" s="208"/>
      <c r="H39" s="208"/>
      <c r="I39" s="45"/>
    </row>
    <row r="40" spans="6:9" ht="12.75">
      <c r="F40" s="207"/>
      <c r="G40" s="208"/>
      <c r="H40" s="208"/>
      <c r="I40" s="45"/>
    </row>
    <row r="41" spans="6:9" ht="12.75">
      <c r="F41" s="207"/>
      <c r="G41" s="208"/>
      <c r="H41" s="208"/>
      <c r="I41" s="45"/>
    </row>
    <row r="42" spans="6:9" ht="12.75">
      <c r="F42" s="207"/>
      <c r="G42" s="208"/>
      <c r="H42" s="208"/>
      <c r="I42" s="45"/>
    </row>
    <row r="43" spans="6:9" ht="12.75">
      <c r="F43" s="207"/>
      <c r="G43" s="208"/>
      <c r="H43" s="208"/>
      <c r="I43" s="45"/>
    </row>
    <row r="44" spans="6:9" ht="12.75">
      <c r="F44" s="207"/>
      <c r="G44" s="208"/>
      <c r="H44" s="208"/>
      <c r="I44" s="45"/>
    </row>
    <row r="45" spans="6:9" ht="12.75">
      <c r="F45" s="207"/>
      <c r="G45" s="208"/>
      <c r="H45" s="208"/>
      <c r="I45" s="45"/>
    </row>
    <row r="46" spans="6:9" ht="12.75">
      <c r="F46" s="207"/>
      <c r="G46" s="208"/>
      <c r="H46" s="208"/>
      <c r="I46" s="45"/>
    </row>
    <row r="47" spans="6:9" ht="12.75">
      <c r="F47" s="207"/>
      <c r="G47" s="208"/>
      <c r="H47" s="208"/>
      <c r="I47" s="45"/>
    </row>
    <row r="48" spans="6:9" ht="12.75">
      <c r="F48" s="207"/>
      <c r="G48" s="208"/>
      <c r="H48" s="208"/>
      <c r="I48" s="45"/>
    </row>
    <row r="49" spans="6:9" ht="12.75">
      <c r="F49" s="207"/>
      <c r="G49" s="208"/>
      <c r="H49" s="208"/>
      <c r="I49" s="45"/>
    </row>
    <row r="50" spans="6:9" ht="12.75">
      <c r="F50" s="207"/>
      <c r="G50" s="208"/>
      <c r="H50" s="208"/>
      <c r="I50" s="45"/>
    </row>
    <row r="51" spans="6:9" ht="12.75">
      <c r="F51" s="207"/>
      <c r="G51" s="208"/>
      <c r="H51" s="208"/>
      <c r="I51" s="45"/>
    </row>
    <row r="52" spans="6:9" ht="12.75">
      <c r="F52" s="207"/>
      <c r="G52" s="208"/>
      <c r="H52" s="208"/>
      <c r="I52" s="45"/>
    </row>
    <row r="53" spans="6:9" ht="12.75">
      <c r="F53" s="207"/>
      <c r="G53" s="208"/>
      <c r="H53" s="208"/>
      <c r="I53" s="45"/>
    </row>
    <row r="54" spans="6:9" ht="12.75">
      <c r="F54" s="207"/>
      <c r="G54" s="208"/>
      <c r="H54" s="208"/>
      <c r="I54" s="45"/>
    </row>
    <row r="55" spans="6:9" ht="12.75">
      <c r="F55" s="207"/>
      <c r="G55" s="208"/>
      <c r="H55" s="208"/>
      <c r="I55" s="45"/>
    </row>
    <row r="56" spans="6:9" ht="12.75">
      <c r="F56" s="207"/>
      <c r="G56" s="208"/>
      <c r="H56" s="208"/>
      <c r="I56" s="45"/>
    </row>
    <row r="57" spans="6:9" ht="12.75">
      <c r="F57" s="207"/>
      <c r="G57" s="208"/>
      <c r="H57" s="208"/>
      <c r="I57" s="45"/>
    </row>
    <row r="58" spans="6:9" ht="12.75">
      <c r="F58" s="207"/>
      <c r="G58" s="208"/>
      <c r="H58" s="208"/>
      <c r="I58" s="45"/>
    </row>
    <row r="59" spans="6:9" ht="12.75">
      <c r="F59" s="207"/>
      <c r="G59" s="208"/>
      <c r="H59" s="208"/>
      <c r="I59" s="45"/>
    </row>
    <row r="60" spans="6:9" ht="12.75">
      <c r="F60" s="207"/>
      <c r="G60" s="208"/>
      <c r="H60" s="208"/>
      <c r="I60" s="45"/>
    </row>
    <row r="61" spans="6:9" ht="12.75">
      <c r="F61" s="207"/>
      <c r="G61" s="208"/>
      <c r="H61" s="208"/>
      <c r="I61" s="45"/>
    </row>
    <row r="62" spans="6:9" ht="12.75">
      <c r="F62" s="207"/>
      <c r="G62" s="208"/>
      <c r="H62" s="208"/>
      <c r="I62" s="45"/>
    </row>
    <row r="63" spans="6:9" ht="12.75">
      <c r="F63" s="207"/>
      <c r="G63" s="208"/>
      <c r="H63" s="208"/>
      <c r="I63" s="45"/>
    </row>
    <row r="64" spans="6:9" ht="12.75">
      <c r="F64" s="207"/>
      <c r="G64" s="208"/>
      <c r="H64" s="208"/>
      <c r="I64" s="45"/>
    </row>
    <row r="65" spans="6:9" ht="12.75">
      <c r="F65" s="207"/>
      <c r="G65" s="208"/>
      <c r="H65" s="208"/>
      <c r="I65" s="45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90"/>
  <sheetViews>
    <sheetView showGridLines="0" showZeros="0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4.375" style="209" customWidth="1"/>
    <col min="2" max="2" width="11.625" style="209" customWidth="1"/>
    <col min="3" max="3" width="40.375" style="209" customWidth="1"/>
    <col min="4" max="4" width="5.625" style="209" customWidth="1"/>
    <col min="5" max="5" width="8.625" style="217" customWidth="1"/>
    <col min="6" max="6" width="9.875" style="209" customWidth="1"/>
    <col min="7" max="7" width="13.875" style="209" customWidth="1"/>
    <col min="8" max="8" width="11.75390625" style="209" hidden="1" customWidth="1"/>
    <col min="9" max="9" width="11.625" style="209" hidden="1" customWidth="1"/>
    <col min="10" max="10" width="11.00390625" style="209" hidden="1" customWidth="1"/>
    <col min="11" max="11" width="10.375" style="209" hidden="1" customWidth="1"/>
    <col min="12" max="12" width="75.25390625" style="209" customWidth="1"/>
    <col min="13" max="13" width="45.25390625" style="209" customWidth="1"/>
    <col min="14" max="16384" width="9.125" style="209" customWidth="1"/>
  </cols>
  <sheetData>
    <row r="1" spans="1:7" ht="15.75">
      <c r="A1" s="300" t="s">
        <v>80</v>
      </c>
      <c r="B1" s="300"/>
      <c r="C1" s="300"/>
      <c r="D1" s="300"/>
      <c r="E1" s="300"/>
      <c r="F1" s="300"/>
      <c r="G1" s="300"/>
    </row>
    <row r="2" spans="2:7" ht="14.25" customHeight="1" thickBot="1">
      <c r="B2" s="210"/>
      <c r="C2" s="211"/>
      <c r="D2" s="211"/>
      <c r="E2" s="212"/>
      <c r="F2" s="211"/>
      <c r="G2" s="211"/>
    </row>
    <row r="3" spans="1:7" ht="13.5" thickTop="1">
      <c r="A3" s="291" t="s">
        <v>3</v>
      </c>
      <c r="B3" s="292"/>
      <c r="C3" s="266" t="s">
        <v>126</v>
      </c>
      <c r="D3" s="164"/>
      <c r="E3" s="213" t="s">
        <v>81</v>
      </c>
      <c r="F3" s="214" t="str">
        <f>'SO01 SO 01 Rek'!H1</f>
        <v>SO 01</v>
      </c>
      <c r="G3" s="215"/>
    </row>
    <row r="4" spans="1:7" ht="13.5" thickBot="1">
      <c r="A4" s="301" t="s">
        <v>71</v>
      </c>
      <c r="B4" s="294"/>
      <c r="C4" s="169" t="s">
        <v>117</v>
      </c>
      <c r="D4" s="170"/>
      <c r="E4" s="302" t="str">
        <f>'SO01 SO 01 Rek'!G2</f>
        <v>Restaurátorské práce</v>
      </c>
      <c r="F4" s="303"/>
      <c r="G4" s="304"/>
    </row>
    <row r="5" spans="1:7" ht="13.5" thickTop="1">
      <c r="A5" s="216"/>
      <c r="G5" s="218"/>
    </row>
    <row r="6" spans="1:11" ht="27" customHeight="1">
      <c r="A6" s="219" t="s">
        <v>82</v>
      </c>
      <c r="B6" s="220" t="s">
        <v>83</v>
      </c>
      <c r="C6" s="220" t="s">
        <v>84</v>
      </c>
      <c r="D6" s="220" t="s">
        <v>85</v>
      </c>
      <c r="E6" s="221" t="s">
        <v>86</v>
      </c>
      <c r="F6" s="220" t="s">
        <v>87</v>
      </c>
      <c r="G6" s="222" t="s">
        <v>88</v>
      </c>
      <c r="H6" s="223" t="s">
        <v>89</v>
      </c>
      <c r="I6" s="223" t="s">
        <v>90</v>
      </c>
      <c r="J6" s="223" t="s">
        <v>91</v>
      </c>
      <c r="K6" s="223" t="s">
        <v>92</v>
      </c>
    </row>
    <row r="7" spans="1:15" ht="12.75">
      <c r="A7" s="224" t="s">
        <v>93</v>
      </c>
      <c r="B7" s="225" t="s">
        <v>119</v>
      </c>
      <c r="C7" s="226" t="s">
        <v>116</v>
      </c>
      <c r="D7" s="227"/>
      <c r="E7" s="228"/>
      <c r="F7" s="228"/>
      <c r="G7" s="229"/>
      <c r="H7" s="230"/>
      <c r="I7" s="231"/>
      <c r="J7" s="232"/>
      <c r="K7" s="233"/>
      <c r="O7" s="234">
        <v>1</v>
      </c>
    </row>
    <row r="8" spans="1:80" ht="22.5">
      <c r="A8" s="235">
        <v>1</v>
      </c>
      <c r="B8" s="236" t="s">
        <v>121</v>
      </c>
      <c r="C8" s="237" t="s">
        <v>127</v>
      </c>
      <c r="D8" s="238" t="s">
        <v>122</v>
      </c>
      <c r="E8" s="239">
        <v>1</v>
      </c>
      <c r="F8" s="239">
        <v>0</v>
      </c>
      <c r="G8" s="240">
        <f>E8*F8</f>
        <v>0</v>
      </c>
      <c r="H8" s="241">
        <v>0</v>
      </c>
      <c r="I8" s="242">
        <f>E8*H8</f>
        <v>0</v>
      </c>
      <c r="J8" s="241"/>
      <c r="K8" s="242">
        <f>E8*J8</f>
        <v>0</v>
      </c>
      <c r="O8" s="234">
        <v>2</v>
      </c>
      <c r="AA8" s="209">
        <v>12</v>
      </c>
      <c r="AB8" s="209">
        <v>0</v>
      </c>
      <c r="AC8" s="209">
        <v>4</v>
      </c>
      <c r="AZ8" s="209">
        <v>1</v>
      </c>
      <c r="BA8" s="209">
        <f>IF(AZ8=1,G8,0)</f>
        <v>0</v>
      </c>
      <c r="BB8" s="209">
        <f>IF(AZ8=2,G8,0)</f>
        <v>0</v>
      </c>
      <c r="BC8" s="209">
        <f>IF(AZ8=3,G8,0)</f>
        <v>0</v>
      </c>
      <c r="BD8" s="209">
        <f>IF(AZ8=4,G8,0)</f>
        <v>0</v>
      </c>
      <c r="BE8" s="209">
        <f>IF(AZ8=5,G8,0)</f>
        <v>0</v>
      </c>
      <c r="CA8" s="234">
        <v>12</v>
      </c>
      <c r="CB8" s="234">
        <v>0</v>
      </c>
    </row>
    <row r="9" spans="1:80" ht="12.75">
      <c r="A9" s="235">
        <v>2</v>
      </c>
      <c r="B9" s="236" t="s">
        <v>123</v>
      </c>
      <c r="C9" s="237" t="s">
        <v>128</v>
      </c>
      <c r="D9" s="238" t="s">
        <v>122</v>
      </c>
      <c r="E9" s="239">
        <v>1</v>
      </c>
      <c r="F9" s="239">
        <v>0</v>
      </c>
      <c r="G9" s="240">
        <f>E9*F9</f>
        <v>0</v>
      </c>
      <c r="H9" s="241">
        <v>0</v>
      </c>
      <c r="I9" s="242">
        <f>E9*H9</f>
        <v>0</v>
      </c>
      <c r="J9" s="241"/>
      <c r="K9" s="242">
        <f>E9*J9</f>
        <v>0</v>
      </c>
      <c r="O9" s="234">
        <v>2</v>
      </c>
      <c r="AA9" s="209">
        <v>12</v>
      </c>
      <c r="AB9" s="209">
        <v>0</v>
      </c>
      <c r="AC9" s="209">
        <v>5</v>
      </c>
      <c r="AZ9" s="209">
        <v>1</v>
      </c>
      <c r="BA9" s="209">
        <f>IF(AZ9=1,G9,0)</f>
        <v>0</v>
      </c>
      <c r="BB9" s="209">
        <f>IF(AZ9=2,G9,0)</f>
        <v>0</v>
      </c>
      <c r="BC9" s="209">
        <f>IF(AZ9=3,G9,0)</f>
        <v>0</v>
      </c>
      <c r="BD9" s="209">
        <f>IF(AZ9=4,G9,0)</f>
        <v>0</v>
      </c>
      <c r="BE9" s="209">
        <f>IF(AZ9=5,G9,0)</f>
        <v>0</v>
      </c>
      <c r="CA9" s="234">
        <v>12</v>
      </c>
      <c r="CB9" s="234">
        <v>0</v>
      </c>
    </row>
    <row r="10" spans="1:80" ht="12.75">
      <c r="A10" s="235">
        <v>3</v>
      </c>
      <c r="B10" s="236" t="s">
        <v>124</v>
      </c>
      <c r="C10" s="237" t="s">
        <v>129</v>
      </c>
      <c r="D10" s="238" t="s">
        <v>122</v>
      </c>
      <c r="E10" s="239">
        <v>1</v>
      </c>
      <c r="F10" s="239">
        <v>0</v>
      </c>
      <c r="G10" s="240">
        <f>E10*F10</f>
        <v>0</v>
      </c>
      <c r="H10" s="241">
        <v>0</v>
      </c>
      <c r="I10" s="242">
        <f>E10*H10</f>
        <v>0</v>
      </c>
      <c r="J10" s="241"/>
      <c r="K10" s="242">
        <f>E10*J10</f>
        <v>0</v>
      </c>
      <c r="O10" s="234">
        <v>2</v>
      </c>
      <c r="AA10" s="209">
        <v>12</v>
      </c>
      <c r="AB10" s="209">
        <v>0</v>
      </c>
      <c r="AC10" s="209">
        <v>3</v>
      </c>
      <c r="AZ10" s="209">
        <v>1</v>
      </c>
      <c r="BA10" s="209">
        <f>IF(AZ10=1,G10,0)</f>
        <v>0</v>
      </c>
      <c r="BB10" s="209">
        <f>IF(AZ10=2,G10,0)</f>
        <v>0</v>
      </c>
      <c r="BC10" s="209">
        <f>IF(AZ10=3,G10,0)</f>
        <v>0</v>
      </c>
      <c r="BD10" s="209">
        <f>IF(AZ10=4,G10,0)</f>
        <v>0</v>
      </c>
      <c r="BE10" s="209">
        <f>IF(AZ10=5,G10,0)</f>
        <v>0</v>
      </c>
      <c r="CA10" s="234">
        <v>12</v>
      </c>
      <c r="CB10" s="234">
        <v>0</v>
      </c>
    </row>
    <row r="11" spans="1:80" ht="12.75">
      <c r="A11" s="235">
        <v>4</v>
      </c>
      <c r="B11" s="236" t="s">
        <v>125</v>
      </c>
      <c r="C11" s="237" t="s">
        <v>130</v>
      </c>
      <c r="D11" s="238" t="s">
        <v>122</v>
      </c>
      <c r="E11" s="239">
        <v>1</v>
      </c>
      <c r="F11" s="239">
        <v>0</v>
      </c>
      <c r="G11" s="240">
        <f>E11*F11</f>
        <v>0</v>
      </c>
      <c r="H11" s="241">
        <v>0</v>
      </c>
      <c r="I11" s="242">
        <f>E11*H11</f>
        <v>0</v>
      </c>
      <c r="J11" s="241"/>
      <c r="K11" s="242">
        <f>E11*J11</f>
        <v>0</v>
      </c>
      <c r="O11" s="234">
        <v>2</v>
      </c>
      <c r="AA11" s="209">
        <v>12</v>
      </c>
      <c r="AB11" s="209">
        <v>0</v>
      </c>
      <c r="AC11" s="209">
        <v>1</v>
      </c>
      <c r="AZ11" s="209">
        <v>1</v>
      </c>
      <c r="BA11" s="209">
        <f>IF(AZ11=1,G11,0)</f>
        <v>0</v>
      </c>
      <c r="BB11" s="209">
        <f>IF(AZ11=2,G11,0)</f>
        <v>0</v>
      </c>
      <c r="BC11" s="209">
        <f>IF(AZ11=3,G11,0)</f>
        <v>0</v>
      </c>
      <c r="BD11" s="209">
        <f>IF(AZ11=4,G11,0)</f>
        <v>0</v>
      </c>
      <c r="BE11" s="209">
        <f>IF(AZ11=5,G11,0)</f>
        <v>0</v>
      </c>
      <c r="CA11" s="234">
        <v>12</v>
      </c>
      <c r="CB11" s="234">
        <v>0</v>
      </c>
    </row>
    <row r="12" spans="1:80" ht="12.75">
      <c r="A12" s="235">
        <v>5</v>
      </c>
      <c r="B12" s="236" t="s">
        <v>131</v>
      </c>
      <c r="C12" s="237" t="s">
        <v>132</v>
      </c>
      <c r="D12" s="238" t="s">
        <v>122</v>
      </c>
      <c r="E12" s="239">
        <v>1</v>
      </c>
      <c r="F12" s="239">
        <v>0</v>
      </c>
      <c r="G12" s="240">
        <f>E12*F12</f>
        <v>0</v>
      </c>
      <c r="H12" s="269"/>
      <c r="I12" s="242"/>
      <c r="J12" s="269"/>
      <c r="K12" s="242"/>
      <c r="O12" s="234"/>
      <c r="CA12" s="234"/>
      <c r="CB12" s="234"/>
    </row>
    <row r="13" spans="1:80" ht="12.75">
      <c r="A13" s="235">
        <v>6</v>
      </c>
      <c r="B13" s="236" t="s">
        <v>133</v>
      </c>
      <c r="C13" s="237" t="s">
        <v>134</v>
      </c>
      <c r="D13" s="238" t="s">
        <v>122</v>
      </c>
      <c r="E13" s="239">
        <v>1</v>
      </c>
      <c r="F13" s="268"/>
      <c r="G13" s="240">
        <f>E13*F13</f>
        <v>0</v>
      </c>
      <c r="H13" s="269"/>
      <c r="I13" s="242"/>
      <c r="J13" s="269"/>
      <c r="K13" s="242"/>
      <c r="O13" s="234"/>
      <c r="CA13" s="234"/>
      <c r="CB13" s="234"/>
    </row>
    <row r="14" spans="1:80" ht="12.75">
      <c r="A14" s="235">
        <v>7</v>
      </c>
      <c r="B14" s="236" t="s">
        <v>135</v>
      </c>
      <c r="C14" s="237" t="s">
        <v>136</v>
      </c>
      <c r="D14" s="238" t="s">
        <v>122</v>
      </c>
      <c r="E14" s="239">
        <v>1</v>
      </c>
      <c r="F14" s="268"/>
      <c r="G14" s="240">
        <f>E14*F14</f>
        <v>0</v>
      </c>
      <c r="H14" s="269"/>
      <c r="I14" s="242"/>
      <c r="J14" s="269"/>
      <c r="K14" s="242"/>
      <c r="O14" s="234"/>
      <c r="CA14" s="234"/>
      <c r="CB14" s="234"/>
    </row>
    <row r="15" spans="1:80" ht="12.75">
      <c r="A15" s="235">
        <v>8</v>
      </c>
      <c r="B15" s="236" t="s">
        <v>137</v>
      </c>
      <c r="C15" s="237" t="s">
        <v>138</v>
      </c>
      <c r="D15" s="238" t="s">
        <v>122</v>
      </c>
      <c r="E15" s="239">
        <v>1</v>
      </c>
      <c r="F15" s="268"/>
      <c r="G15" s="240">
        <f>E15*F15</f>
        <v>0</v>
      </c>
      <c r="H15" s="269"/>
      <c r="I15" s="242"/>
      <c r="J15" s="269"/>
      <c r="K15" s="242"/>
      <c r="O15" s="234"/>
      <c r="CA15" s="234"/>
      <c r="CB15" s="234"/>
    </row>
    <row r="16" spans="1:80" ht="12.75">
      <c r="A16" s="235">
        <v>9</v>
      </c>
      <c r="B16" s="236" t="s">
        <v>140</v>
      </c>
      <c r="C16" s="267" t="s">
        <v>139</v>
      </c>
      <c r="D16" s="270" t="s">
        <v>122</v>
      </c>
      <c r="E16" s="271">
        <v>1</v>
      </c>
      <c r="F16" s="268"/>
      <c r="G16" s="240">
        <f>E16*F16</f>
        <v>0</v>
      </c>
      <c r="H16" s="269"/>
      <c r="I16" s="242"/>
      <c r="J16" s="269"/>
      <c r="K16" s="242"/>
      <c r="O16" s="234"/>
      <c r="CA16" s="234"/>
      <c r="CB16" s="234"/>
    </row>
    <row r="17" spans="1:57" ht="12.75">
      <c r="A17" s="244"/>
      <c r="B17" s="245" t="s">
        <v>94</v>
      </c>
      <c r="C17" s="246" t="s">
        <v>120</v>
      </c>
      <c r="D17" s="247"/>
      <c r="E17" s="248"/>
      <c r="F17" s="249"/>
      <c r="G17" s="250">
        <f>SUM(G7:G11)</f>
        <v>0</v>
      </c>
      <c r="H17" s="251"/>
      <c r="I17" s="252">
        <f>SUM(I7:I11)</f>
        <v>0</v>
      </c>
      <c r="J17" s="251"/>
      <c r="K17" s="252">
        <f>SUM(K7:K11)</f>
        <v>0</v>
      </c>
      <c r="O17" s="234">
        <v>4</v>
      </c>
      <c r="BA17" s="253">
        <f>SUM(BA7:BA11)</f>
        <v>0</v>
      </c>
      <c r="BB17" s="253">
        <f>SUM(BB7:BB11)</f>
        <v>0</v>
      </c>
      <c r="BC17" s="253">
        <f>SUM(BC7:BC11)</f>
        <v>0</v>
      </c>
      <c r="BD17" s="253">
        <f>SUM(BD7:BD11)</f>
        <v>0</v>
      </c>
      <c r="BE17" s="253">
        <f>SUM(BE7:BE11)</f>
        <v>0</v>
      </c>
    </row>
    <row r="18" ht="12.75">
      <c r="E18" s="209"/>
    </row>
    <row r="19" ht="12.75">
      <c r="E19" s="209"/>
    </row>
    <row r="20" ht="12.75">
      <c r="E20" s="209"/>
    </row>
    <row r="21" ht="12.75">
      <c r="E21" s="209"/>
    </row>
    <row r="22" ht="12.75">
      <c r="E22" s="209"/>
    </row>
    <row r="23" ht="12.75">
      <c r="E23" s="209"/>
    </row>
    <row r="24" ht="12.75">
      <c r="E24" s="209"/>
    </row>
    <row r="25" ht="12.75">
      <c r="E25" s="209"/>
    </row>
    <row r="26" ht="12.75">
      <c r="E26" s="209"/>
    </row>
    <row r="27" ht="12.75">
      <c r="E27" s="209"/>
    </row>
    <row r="28" ht="12.75">
      <c r="E28" s="209"/>
    </row>
    <row r="29" ht="12.75">
      <c r="E29" s="209"/>
    </row>
    <row r="30" ht="12.75">
      <c r="E30" s="209"/>
    </row>
    <row r="31" ht="12.75">
      <c r="E31" s="209"/>
    </row>
    <row r="32" ht="12.75">
      <c r="E32" s="209"/>
    </row>
    <row r="33" ht="12.75">
      <c r="E33" s="209"/>
    </row>
    <row r="34" ht="12.75">
      <c r="E34" s="209"/>
    </row>
    <row r="35" ht="12.75">
      <c r="E35" s="209"/>
    </row>
    <row r="36" ht="12.75">
      <c r="E36" s="209"/>
    </row>
    <row r="37" ht="12.75">
      <c r="E37" s="209"/>
    </row>
    <row r="38" ht="12.75">
      <c r="E38" s="209"/>
    </row>
    <row r="39" ht="12.75">
      <c r="E39" s="209"/>
    </row>
    <row r="40" ht="12.75">
      <c r="E40" s="209"/>
    </row>
    <row r="41" spans="1:7" ht="12.75">
      <c r="A41" s="243"/>
      <c r="B41" s="243"/>
      <c r="C41" s="243"/>
      <c r="D41" s="243"/>
      <c r="E41" s="243"/>
      <c r="F41" s="243"/>
      <c r="G41" s="243"/>
    </row>
    <row r="42" spans="1:7" ht="12.75">
      <c r="A42" s="243"/>
      <c r="B42" s="243"/>
      <c r="C42" s="243"/>
      <c r="D42" s="243"/>
      <c r="E42" s="243"/>
      <c r="F42" s="243"/>
      <c r="G42" s="243"/>
    </row>
    <row r="43" spans="1:7" ht="12.75">
      <c r="A43" s="243"/>
      <c r="B43" s="243"/>
      <c r="C43" s="243"/>
      <c r="D43" s="243"/>
      <c r="E43" s="243"/>
      <c r="F43" s="243"/>
      <c r="G43" s="243"/>
    </row>
    <row r="44" spans="1:7" ht="12.75">
      <c r="A44" s="243"/>
      <c r="B44" s="243"/>
      <c r="C44" s="243"/>
      <c r="D44" s="243"/>
      <c r="E44" s="243"/>
      <c r="F44" s="243"/>
      <c r="G44" s="243"/>
    </row>
    <row r="45" ht="12.75">
      <c r="E45" s="209"/>
    </row>
    <row r="46" ht="12.75">
      <c r="E46" s="209"/>
    </row>
    <row r="47" ht="12.75">
      <c r="E47" s="209"/>
    </row>
    <row r="48" ht="12.75">
      <c r="E48" s="209"/>
    </row>
    <row r="49" ht="12.75">
      <c r="E49" s="209"/>
    </row>
    <row r="50" ht="12.75">
      <c r="E50" s="209"/>
    </row>
    <row r="51" ht="12.75">
      <c r="E51" s="209"/>
    </row>
    <row r="52" ht="12.75">
      <c r="E52" s="209"/>
    </row>
    <row r="53" ht="12.75">
      <c r="E53" s="209"/>
    </row>
    <row r="54" ht="12.75">
      <c r="E54" s="209"/>
    </row>
    <row r="55" ht="12.75">
      <c r="E55" s="209"/>
    </row>
    <row r="56" ht="12.75">
      <c r="E56" s="209"/>
    </row>
    <row r="57" ht="12.75">
      <c r="E57" s="209"/>
    </row>
    <row r="58" ht="12.75">
      <c r="E58" s="209"/>
    </row>
    <row r="59" ht="12.75">
      <c r="E59" s="209"/>
    </row>
    <row r="60" ht="12.75">
      <c r="E60" s="209"/>
    </row>
    <row r="61" ht="12.75">
      <c r="E61" s="209"/>
    </row>
    <row r="62" ht="12.75">
      <c r="E62" s="209"/>
    </row>
    <row r="63" ht="12.75">
      <c r="E63" s="209"/>
    </row>
    <row r="64" ht="12.75">
      <c r="E64" s="209"/>
    </row>
    <row r="65" ht="12.75">
      <c r="E65" s="209"/>
    </row>
    <row r="66" ht="12.75">
      <c r="E66" s="209"/>
    </row>
    <row r="67" ht="12.75">
      <c r="E67" s="209"/>
    </row>
    <row r="68" ht="12.75">
      <c r="E68" s="209"/>
    </row>
    <row r="69" ht="12.75">
      <c r="E69" s="209"/>
    </row>
    <row r="70" ht="12.75">
      <c r="E70" s="209"/>
    </row>
    <row r="71" ht="12.75">
      <c r="E71" s="209"/>
    </row>
    <row r="72" ht="12.75">
      <c r="E72" s="209"/>
    </row>
    <row r="73" ht="12.75">
      <c r="E73" s="209"/>
    </row>
    <row r="74" ht="12.75">
      <c r="E74" s="209"/>
    </row>
    <row r="75" ht="12.75">
      <c r="E75" s="209"/>
    </row>
    <row r="76" spans="1:2" ht="12.75">
      <c r="A76" s="254"/>
      <c r="B76" s="254"/>
    </row>
    <row r="77" spans="1:7" ht="12.75">
      <c r="A77" s="243"/>
      <c r="B77" s="243"/>
      <c r="C77" s="255"/>
      <c r="D77" s="255"/>
      <c r="E77" s="256"/>
      <c r="F77" s="255"/>
      <c r="G77" s="257"/>
    </row>
    <row r="78" spans="1:7" ht="12.75">
      <c r="A78" s="258"/>
      <c r="B78" s="258"/>
      <c r="C78" s="243"/>
      <c r="D78" s="243"/>
      <c r="E78" s="259"/>
      <c r="F78" s="243"/>
      <c r="G78" s="243"/>
    </row>
    <row r="79" spans="1:7" ht="12.75">
      <c r="A79" s="243"/>
      <c r="B79" s="243"/>
      <c r="C79" s="243"/>
      <c r="D79" s="243"/>
      <c r="E79" s="259"/>
      <c r="F79" s="243"/>
      <c r="G79" s="243"/>
    </row>
    <row r="80" spans="1:7" ht="12.75">
      <c r="A80" s="243"/>
      <c r="B80" s="243"/>
      <c r="C80" s="243"/>
      <c r="D80" s="243"/>
      <c r="E80" s="259"/>
      <c r="F80" s="243"/>
      <c r="G80" s="243"/>
    </row>
    <row r="81" spans="1:7" ht="12.75">
      <c r="A81" s="243"/>
      <c r="B81" s="243"/>
      <c r="C81" s="243"/>
      <c r="D81" s="243"/>
      <c r="E81" s="259"/>
      <c r="F81" s="243"/>
      <c r="G81" s="243"/>
    </row>
    <row r="82" spans="1:7" ht="12.75">
      <c r="A82" s="243"/>
      <c r="B82" s="243"/>
      <c r="C82" s="243"/>
      <c r="D82" s="243"/>
      <c r="E82" s="259"/>
      <c r="F82" s="243"/>
      <c r="G82" s="243"/>
    </row>
    <row r="83" spans="1:7" ht="12.75">
      <c r="A83" s="243"/>
      <c r="B83" s="243"/>
      <c r="C83" s="243"/>
      <c r="D83" s="243"/>
      <c r="E83" s="259"/>
      <c r="F83" s="243"/>
      <c r="G83" s="243"/>
    </row>
    <row r="84" spans="1:7" ht="12.75">
      <c r="A84" s="243"/>
      <c r="B84" s="243"/>
      <c r="C84" s="243"/>
      <c r="D84" s="243"/>
      <c r="E84" s="259"/>
      <c r="F84" s="243"/>
      <c r="G84" s="243"/>
    </row>
    <row r="85" spans="1:7" ht="12.75">
      <c r="A85" s="243"/>
      <c r="B85" s="243"/>
      <c r="C85" s="243"/>
      <c r="D85" s="243"/>
      <c r="E85" s="259"/>
      <c r="F85" s="243"/>
      <c r="G85" s="243"/>
    </row>
    <row r="86" spans="1:7" ht="12.75">
      <c r="A86" s="243"/>
      <c r="B86" s="243"/>
      <c r="C86" s="243"/>
      <c r="D86" s="243"/>
      <c r="E86" s="259"/>
      <c r="F86" s="243"/>
      <c r="G86" s="243"/>
    </row>
    <row r="87" spans="1:7" ht="12.75">
      <c r="A87" s="243"/>
      <c r="B87" s="243"/>
      <c r="C87" s="243"/>
      <c r="D87" s="243"/>
      <c r="E87" s="259"/>
      <c r="F87" s="243"/>
      <c r="G87" s="243"/>
    </row>
    <row r="88" spans="1:7" ht="12.75">
      <c r="A88" s="243"/>
      <c r="B88" s="243"/>
      <c r="C88" s="243"/>
      <c r="D88" s="243"/>
      <c r="E88" s="259"/>
      <c r="F88" s="243"/>
      <c r="G88" s="243"/>
    </row>
    <row r="89" spans="1:7" ht="12.75">
      <c r="A89" s="243"/>
      <c r="B89" s="243"/>
      <c r="C89" s="243"/>
      <c r="D89" s="243"/>
      <c r="E89" s="259"/>
      <c r="F89" s="243"/>
      <c r="G89" s="243"/>
    </row>
    <row r="90" spans="1:7" ht="12.75">
      <c r="A90" s="243"/>
      <c r="B90" s="243"/>
      <c r="C90" s="243"/>
      <c r="D90" s="243"/>
      <c r="E90" s="259"/>
      <c r="F90" s="243"/>
      <c r="G90" s="24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starosta</cp:lastModifiedBy>
  <dcterms:created xsi:type="dcterms:W3CDTF">2016-09-04T15:40:38Z</dcterms:created>
  <dcterms:modified xsi:type="dcterms:W3CDTF">2018-03-28T14:48:33Z</dcterms:modified>
  <cp:category/>
  <cp:version/>
  <cp:contentType/>
  <cp:contentStatus/>
</cp:coreProperties>
</file>