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2017003-011 Pol" sheetId="12" r:id="rId4"/>
    <sheet name="02 2017003-021 Pol" sheetId="13" r:id="rId5"/>
    <sheet name="02 2017003-024 Pol" sheetId="14" r:id="rId6"/>
    <sheet name="02 2017003-025 Pol" sheetId="15" r:id="rId7"/>
    <sheet name="02 2017003-026 Pol" sheetId="16" r:id="rId8"/>
  </sheets>
  <externalReferences>
    <externalReference r:id="rId9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2017003-011 Pol'!$1:$7</definedName>
    <definedName name="_xlnm.Print_Titles" localSheetId="4">'02 2017003-021 Pol'!$1:$7</definedName>
    <definedName name="_xlnm.Print_Titles" localSheetId="5">'02 2017003-024 Pol'!$1:$7</definedName>
    <definedName name="_xlnm.Print_Titles" localSheetId="6">'02 2017003-025 Pol'!$1:$7</definedName>
    <definedName name="_xlnm.Print_Titles" localSheetId="7">'02 2017003-026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2017003-011 Pol'!$A$1:$X$103</definedName>
    <definedName name="_xlnm.Print_Area" localSheetId="4">'02 2017003-021 Pol'!$A$1:$X$278</definedName>
    <definedName name="_xlnm.Print_Area" localSheetId="5">'02 2017003-024 Pol'!$A$1:$X$126</definedName>
    <definedName name="_xlnm.Print_Area" localSheetId="6">'02 2017003-025 Pol'!$A$1:$X$63</definedName>
    <definedName name="_xlnm.Print_Area" localSheetId="7">'02 2017003-026 Pol'!$A$1:$X$26</definedName>
    <definedName name="_xlnm.Print_Area" localSheetId="1">Stavba!$A$1:$J$97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6" i="1" l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G47" i="1"/>
  <c r="H47" i="1" s="1"/>
  <c r="I47" i="1" s="1"/>
  <c r="F47" i="1"/>
  <c r="G46" i="1"/>
  <c r="F46" i="1"/>
  <c r="G45" i="1"/>
  <c r="F45" i="1"/>
  <c r="G44" i="1"/>
  <c r="F44" i="1"/>
  <c r="G43" i="1"/>
  <c r="H43" i="1" s="1"/>
  <c r="I43" i="1" s="1"/>
  <c r="F43" i="1"/>
  <c r="G42" i="1"/>
  <c r="F42" i="1"/>
  <c r="G41" i="1"/>
  <c r="F41" i="1"/>
  <c r="H41" i="1" s="1"/>
  <c r="I41" i="1" s="1"/>
  <c r="G39" i="1"/>
  <c r="F39" i="1"/>
  <c r="H39" i="1" s="1"/>
  <c r="H48" i="1" s="1"/>
  <c r="G25" i="16"/>
  <c r="G9" i="16"/>
  <c r="G8" i="16" s="1"/>
  <c r="I9" i="16"/>
  <c r="K9" i="16"/>
  <c r="K8" i="16" s="1"/>
  <c r="O9" i="16"/>
  <c r="O8" i="16" s="1"/>
  <c r="Q9" i="16"/>
  <c r="Q8" i="16" s="1"/>
  <c r="V9" i="16"/>
  <c r="V8" i="16" s="1"/>
  <c r="G10" i="16"/>
  <c r="I10" i="16"/>
  <c r="K10" i="16"/>
  <c r="M10" i="16"/>
  <c r="O10" i="16"/>
  <c r="Q10" i="16"/>
  <c r="V10" i="16"/>
  <c r="G11" i="16"/>
  <c r="I11" i="16"/>
  <c r="K11" i="16"/>
  <c r="M11" i="16"/>
  <c r="O11" i="16"/>
  <c r="Q11" i="16"/>
  <c r="V11" i="16"/>
  <c r="G12" i="16"/>
  <c r="I12" i="16"/>
  <c r="K12" i="16"/>
  <c r="M12" i="16"/>
  <c r="O12" i="16"/>
  <c r="Q12" i="16"/>
  <c r="V12" i="16"/>
  <c r="G13" i="16"/>
  <c r="M13" i="16" s="1"/>
  <c r="I13" i="16"/>
  <c r="I8" i="16" s="1"/>
  <c r="K13" i="16"/>
  <c r="O13" i="16"/>
  <c r="Q13" i="16"/>
  <c r="V13" i="16"/>
  <c r="G14" i="16"/>
  <c r="M14" i="16" s="1"/>
  <c r="I14" i="16"/>
  <c r="K14" i="16"/>
  <c r="O14" i="16"/>
  <c r="Q14" i="16"/>
  <c r="V14" i="16"/>
  <c r="G15" i="16"/>
  <c r="M15" i="16" s="1"/>
  <c r="I15" i="16"/>
  <c r="K15" i="16"/>
  <c r="O15" i="16"/>
  <c r="Q15" i="16"/>
  <c r="V15" i="16"/>
  <c r="G16" i="16"/>
  <c r="I16" i="16"/>
  <c r="K16" i="16"/>
  <c r="M16" i="16"/>
  <c r="O16" i="16"/>
  <c r="Q16" i="16"/>
  <c r="V16" i="16"/>
  <c r="G17" i="16"/>
  <c r="I17" i="16"/>
  <c r="K17" i="16"/>
  <c r="M17" i="16"/>
  <c r="O17" i="16"/>
  <c r="Q17" i="16"/>
  <c r="V17" i="16"/>
  <c r="G18" i="16"/>
  <c r="I18" i="16"/>
  <c r="K18" i="16"/>
  <c r="M18" i="16"/>
  <c r="O18" i="16"/>
  <c r="Q18" i="16"/>
  <c r="V18" i="16"/>
  <c r="G19" i="16"/>
  <c r="I19" i="16"/>
  <c r="K19" i="16"/>
  <c r="M19" i="16"/>
  <c r="O19" i="16"/>
  <c r="Q19" i="16"/>
  <c r="V19" i="16"/>
  <c r="G20" i="16"/>
  <c r="M20" i="16" s="1"/>
  <c r="I20" i="16"/>
  <c r="K20" i="16"/>
  <c r="O20" i="16"/>
  <c r="Q20" i="16"/>
  <c r="V20" i="16"/>
  <c r="G21" i="16"/>
  <c r="M21" i="16" s="1"/>
  <c r="I21" i="16"/>
  <c r="K21" i="16"/>
  <c r="O21" i="16"/>
  <c r="Q21" i="16"/>
  <c r="V21" i="16"/>
  <c r="G22" i="16"/>
  <c r="I22" i="16"/>
  <c r="K22" i="16"/>
  <c r="M22" i="16"/>
  <c r="O22" i="16"/>
  <c r="Q22" i="16"/>
  <c r="V22" i="16"/>
  <c r="G23" i="16"/>
  <c r="I23" i="16"/>
  <c r="K23" i="16"/>
  <c r="M23" i="16"/>
  <c r="O23" i="16"/>
  <c r="Q23" i="16"/>
  <c r="V23" i="16"/>
  <c r="AE25" i="16"/>
  <c r="G62" i="15"/>
  <c r="G9" i="15"/>
  <c r="G8" i="15" s="1"/>
  <c r="I9" i="15"/>
  <c r="I8" i="15" s="1"/>
  <c r="K9" i="15"/>
  <c r="K8" i="15" s="1"/>
  <c r="O9" i="15"/>
  <c r="O8" i="15" s="1"/>
  <c r="Q9" i="15"/>
  <c r="Q8" i="15" s="1"/>
  <c r="V9" i="15"/>
  <c r="V8" i="15" s="1"/>
  <c r="G10" i="15"/>
  <c r="I10" i="15"/>
  <c r="K10" i="15"/>
  <c r="M10" i="15"/>
  <c r="O10" i="15"/>
  <c r="Q10" i="15"/>
  <c r="V10" i="15"/>
  <c r="G15" i="15"/>
  <c r="M15" i="15" s="1"/>
  <c r="I15" i="15"/>
  <c r="K15" i="15"/>
  <c r="O15" i="15"/>
  <c r="Q15" i="15"/>
  <c r="V15" i="15"/>
  <c r="G17" i="15"/>
  <c r="I17" i="15"/>
  <c r="K17" i="15"/>
  <c r="M17" i="15"/>
  <c r="O17" i="15"/>
  <c r="Q17" i="15"/>
  <c r="V17" i="15"/>
  <c r="G22" i="15"/>
  <c r="M22" i="15" s="1"/>
  <c r="I22" i="15"/>
  <c r="K22" i="15"/>
  <c r="O22" i="15"/>
  <c r="Q22" i="15"/>
  <c r="V22" i="15"/>
  <c r="G24" i="15"/>
  <c r="I24" i="15"/>
  <c r="K24" i="15"/>
  <c r="M24" i="15"/>
  <c r="O24" i="15"/>
  <c r="Q24" i="15"/>
  <c r="V24" i="15"/>
  <c r="G26" i="15"/>
  <c r="M26" i="15" s="1"/>
  <c r="I26" i="15"/>
  <c r="K26" i="15"/>
  <c r="O26" i="15"/>
  <c r="Q26" i="15"/>
  <c r="V26" i="15"/>
  <c r="G27" i="15"/>
  <c r="I27" i="15"/>
  <c r="K27" i="15"/>
  <c r="M27" i="15"/>
  <c r="O27" i="15"/>
  <c r="Q27" i="15"/>
  <c r="V27" i="15"/>
  <c r="G33" i="15"/>
  <c r="M33" i="15" s="1"/>
  <c r="I33" i="15"/>
  <c r="K33" i="15"/>
  <c r="O33" i="15"/>
  <c r="Q33" i="15"/>
  <c r="V33" i="15"/>
  <c r="G34" i="15"/>
  <c r="M34" i="15" s="1"/>
  <c r="I34" i="15"/>
  <c r="K34" i="15"/>
  <c r="O34" i="15"/>
  <c r="Q34" i="15"/>
  <c r="V34" i="15"/>
  <c r="G35" i="15"/>
  <c r="I35" i="15"/>
  <c r="K35" i="15"/>
  <c r="M35" i="15"/>
  <c r="O35" i="15"/>
  <c r="Q35" i="15"/>
  <c r="V35" i="15"/>
  <c r="G41" i="15"/>
  <c r="I41" i="15"/>
  <c r="K41" i="15"/>
  <c r="M41" i="15"/>
  <c r="O41" i="15"/>
  <c r="Q41" i="15"/>
  <c r="V41" i="15"/>
  <c r="O43" i="15"/>
  <c r="G44" i="15"/>
  <c r="M44" i="15" s="1"/>
  <c r="M43" i="15" s="1"/>
  <c r="I44" i="15"/>
  <c r="I43" i="15" s="1"/>
  <c r="K44" i="15"/>
  <c r="O44" i="15"/>
  <c r="Q44" i="15"/>
  <c r="Q43" i="15" s="1"/>
  <c r="V44" i="15"/>
  <c r="V43" i="15" s="1"/>
  <c r="G45" i="15"/>
  <c r="M45" i="15" s="1"/>
  <c r="I45" i="15"/>
  <c r="K45" i="15"/>
  <c r="K43" i="15" s="1"/>
  <c r="O45" i="15"/>
  <c r="Q45" i="15"/>
  <c r="V45" i="15"/>
  <c r="G46" i="15"/>
  <c r="I46" i="15"/>
  <c r="K46" i="15"/>
  <c r="M46" i="15"/>
  <c r="O46" i="15"/>
  <c r="Q46" i="15"/>
  <c r="V46" i="15"/>
  <c r="G47" i="15"/>
  <c r="O47" i="15"/>
  <c r="G48" i="15"/>
  <c r="I48" i="15"/>
  <c r="I47" i="15" s="1"/>
  <c r="K48" i="15"/>
  <c r="K47" i="15" s="1"/>
  <c r="M48" i="15"/>
  <c r="M47" i="15" s="1"/>
  <c r="O48" i="15"/>
  <c r="Q48" i="15"/>
  <c r="Q47" i="15" s="1"/>
  <c r="V48" i="15"/>
  <c r="V47" i="15" s="1"/>
  <c r="G52" i="15"/>
  <c r="K52" i="15"/>
  <c r="V52" i="15"/>
  <c r="G53" i="15"/>
  <c r="I53" i="15"/>
  <c r="I52" i="15" s="1"/>
  <c r="K53" i="15"/>
  <c r="M53" i="15"/>
  <c r="M52" i="15" s="1"/>
  <c r="O53" i="15"/>
  <c r="O52" i="15" s="1"/>
  <c r="Q53" i="15"/>
  <c r="Q52" i="15" s="1"/>
  <c r="V53" i="15"/>
  <c r="G54" i="15"/>
  <c r="G55" i="15"/>
  <c r="I55" i="15"/>
  <c r="I54" i="15" s="1"/>
  <c r="K55" i="15"/>
  <c r="K54" i="15" s="1"/>
  <c r="M55" i="15"/>
  <c r="M54" i="15" s="1"/>
  <c r="O55" i="15"/>
  <c r="Q55" i="15"/>
  <c r="Q54" i="15" s="1"/>
  <c r="V55" i="15"/>
  <c r="G56" i="15"/>
  <c r="I56" i="15"/>
  <c r="K56" i="15"/>
  <c r="M56" i="15"/>
  <c r="O56" i="15"/>
  <c r="O54" i="15" s="1"/>
  <c r="Q56" i="15"/>
  <c r="V56" i="15"/>
  <c r="V54" i="15" s="1"/>
  <c r="G58" i="15"/>
  <c r="G57" i="15" s="1"/>
  <c r="I58" i="15"/>
  <c r="K58" i="15"/>
  <c r="K57" i="15" s="1"/>
  <c r="O58" i="15"/>
  <c r="O57" i="15" s="1"/>
  <c r="Q58" i="15"/>
  <c r="Q57" i="15" s="1"/>
  <c r="V58" i="15"/>
  <c r="V57" i="15" s="1"/>
  <c r="G60" i="15"/>
  <c r="M60" i="15" s="1"/>
  <c r="I60" i="15"/>
  <c r="I57" i="15" s="1"/>
  <c r="K60" i="15"/>
  <c r="O60" i="15"/>
  <c r="Q60" i="15"/>
  <c r="V60" i="15"/>
  <c r="AE62" i="15"/>
  <c r="G125" i="14"/>
  <c r="G9" i="14"/>
  <c r="G8" i="14" s="1"/>
  <c r="I9" i="14"/>
  <c r="K9" i="14"/>
  <c r="K8" i="14" s="1"/>
  <c r="O9" i="14"/>
  <c r="O8" i="14" s="1"/>
  <c r="Q9" i="14"/>
  <c r="Q8" i="14" s="1"/>
  <c r="V9" i="14"/>
  <c r="V8" i="14" s="1"/>
  <c r="G10" i="14"/>
  <c r="I10" i="14"/>
  <c r="K10" i="14"/>
  <c r="M10" i="14"/>
  <c r="O10" i="14"/>
  <c r="Q10" i="14"/>
  <c r="V10" i="14"/>
  <c r="G11" i="14"/>
  <c r="I11" i="14"/>
  <c r="K11" i="14"/>
  <c r="M11" i="14"/>
  <c r="O11" i="14"/>
  <c r="Q11" i="14"/>
  <c r="V11" i="14"/>
  <c r="G12" i="14"/>
  <c r="I12" i="14"/>
  <c r="K12" i="14"/>
  <c r="M12" i="14"/>
  <c r="O12" i="14"/>
  <c r="Q12" i="14"/>
  <c r="V12" i="14"/>
  <c r="G13" i="14"/>
  <c r="M13" i="14" s="1"/>
  <c r="I13" i="14"/>
  <c r="K13" i="14"/>
  <c r="O13" i="14"/>
  <c r="Q13" i="14"/>
  <c r="V13" i="14"/>
  <c r="G14" i="14"/>
  <c r="M14" i="14" s="1"/>
  <c r="I14" i="14"/>
  <c r="I8" i="14" s="1"/>
  <c r="K14" i="14"/>
  <c r="O14" i="14"/>
  <c r="Q14" i="14"/>
  <c r="V14" i="14"/>
  <c r="G15" i="14"/>
  <c r="M15" i="14" s="1"/>
  <c r="I15" i="14"/>
  <c r="K15" i="14"/>
  <c r="O15" i="14"/>
  <c r="Q15" i="14"/>
  <c r="V15" i="14"/>
  <c r="G16" i="14"/>
  <c r="I16" i="14"/>
  <c r="K16" i="14"/>
  <c r="M16" i="14"/>
  <c r="O16" i="14"/>
  <c r="Q16" i="14"/>
  <c r="V16" i="14"/>
  <c r="G17" i="14"/>
  <c r="I17" i="14"/>
  <c r="K17" i="14"/>
  <c r="M17" i="14"/>
  <c r="O17" i="14"/>
  <c r="Q17" i="14"/>
  <c r="V17" i="14"/>
  <c r="G18" i="14"/>
  <c r="I18" i="14"/>
  <c r="K18" i="14"/>
  <c r="M18" i="14"/>
  <c r="O18" i="14"/>
  <c r="Q18" i="14"/>
  <c r="V18" i="14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G23" i="14"/>
  <c r="G22" i="14" s="1"/>
  <c r="I23" i="14"/>
  <c r="I22" i="14" s="1"/>
  <c r="K23" i="14"/>
  <c r="K22" i="14" s="1"/>
  <c r="M23" i="14"/>
  <c r="O23" i="14"/>
  <c r="O22" i="14" s="1"/>
  <c r="Q23" i="14"/>
  <c r="V23" i="14"/>
  <c r="G24" i="14"/>
  <c r="I24" i="14"/>
  <c r="K24" i="14"/>
  <c r="M24" i="14"/>
  <c r="O24" i="14"/>
  <c r="Q24" i="14"/>
  <c r="V24" i="14"/>
  <c r="V22" i="14" s="1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Q22" i="14" s="1"/>
  <c r="V26" i="14"/>
  <c r="G27" i="14"/>
  <c r="M27" i="14" s="1"/>
  <c r="I27" i="14"/>
  <c r="K27" i="14"/>
  <c r="O27" i="14"/>
  <c r="Q27" i="14"/>
  <c r="V27" i="14"/>
  <c r="G28" i="14"/>
  <c r="I28" i="14"/>
  <c r="K28" i="14"/>
  <c r="M28" i="14"/>
  <c r="O28" i="14"/>
  <c r="Q28" i="14"/>
  <c r="V28" i="14"/>
  <c r="G29" i="14"/>
  <c r="I29" i="14"/>
  <c r="K29" i="14"/>
  <c r="M29" i="14"/>
  <c r="O29" i="14"/>
  <c r="Q29" i="14"/>
  <c r="V29" i="14"/>
  <c r="G30" i="14"/>
  <c r="I30" i="14"/>
  <c r="K30" i="14"/>
  <c r="M30" i="14"/>
  <c r="O30" i="14"/>
  <c r="Q30" i="14"/>
  <c r="V30" i="14"/>
  <c r="G31" i="14"/>
  <c r="I31" i="14"/>
  <c r="K31" i="14"/>
  <c r="M31" i="14"/>
  <c r="O31" i="14"/>
  <c r="Q31" i="14"/>
  <c r="V31" i="14"/>
  <c r="G32" i="14"/>
  <c r="M32" i="14" s="1"/>
  <c r="I32" i="14"/>
  <c r="K32" i="14"/>
  <c r="O32" i="14"/>
  <c r="Q32" i="14"/>
  <c r="V32" i="14"/>
  <c r="G33" i="14"/>
  <c r="M33" i="14" s="1"/>
  <c r="I33" i="14"/>
  <c r="K33" i="14"/>
  <c r="O33" i="14"/>
  <c r="Q33" i="14"/>
  <c r="V33" i="14"/>
  <c r="G34" i="14"/>
  <c r="M34" i="14" s="1"/>
  <c r="I34" i="14"/>
  <c r="K34" i="14"/>
  <c r="O34" i="14"/>
  <c r="Q34" i="14"/>
  <c r="V34" i="14"/>
  <c r="G35" i="14"/>
  <c r="I35" i="14"/>
  <c r="K35" i="14"/>
  <c r="M35" i="14"/>
  <c r="O35" i="14"/>
  <c r="Q35" i="14"/>
  <c r="V35" i="14"/>
  <c r="G37" i="14"/>
  <c r="M37" i="14" s="1"/>
  <c r="I37" i="14"/>
  <c r="I36" i="14" s="1"/>
  <c r="K37" i="14"/>
  <c r="K36" i="14" s="1"/>
  <c r="O37" i="14"/>
  <c r="Q37" i="14"/>
  <c r="V37" i="14"/>
  <c r="G38" i="14"/>
  <c r="M38" i="14" s="1"/>
  <c r="I38" i="14"/>
  <c r="K38" i="14"/>
  <c r="O38" i="14"/>
  <c r="O36" i="14" s="1"/>
  <c r="Q38" i="14"/>
  <c r="Q36" i="14" s="1"/>
  <c r="V38" i="14"/>
  <c r="V36" i="14" s="1"/>
  <c r="G39" i="14"/>
  <c r="M39" i="14" s="1"/>
  <c r="I39" i="14"/>
  <c r="K39" i="14"/>
  <c r="O39" i="14"/>
  <c r="Q39" i="14"/>
  <c r="V39" i="14"/>
  <c r="G40" i="14"/>
  <c r="I40" i="14"/>
  <c r="K40" i="14"/>
  <c r="M40" i="14"/>
  <c r="O40" i="14"/>
  <c r="Q40" i="14"/>
  <c r="V40" i="14"/>
  <c r="G41" i="14"/>
  <c r="I41" i="14"/>
  <c r="K41" i="14"/>
  <c r="M41" i="14"/>
  <c r="O41" i="14"/>
  <c r="Q41" i="14"/>
  <c r="V41" i="14"/>
  <c r="G42" i="14"/>
  <c r="I42" i="14"/>
  <c r="K42" i="14"/>
  <c r="M42" i="14"/>
  <c r="O42" i="14"/>
  <c r="Q42" i="14"/>
  <c r="V42" i="14"/>
  <c r="G43" i="14"/>
  <c r="I43" i="14"/>
  <c r="K43" i="14"/>
  <c r="M43" i="14"/>
  <c r="O43" i="14"/>
  <c r="Q43" i="14"/>
  <c r="V43" i="14"/>
  <c r="G44" i="14"/>
  <c r="M44" i="14" s="1"/>
  <c r="I44" i="14"/>
  <c r="K44" i="14"/>
  <c r="O44" i="14"/>
  <c r="Q44" i="14"/>
  <c r="V44" i="14"/>
  <c r="G45" i="14"/>
  <c r="M45" i="14" s="1"/>
  <c r="I45" i="14"/>
  <c r="K45" i="14"/>
  <c r="O45" i="14"/>
  <c r="Q45" i="14"/>
  <c r="V45" i="14"/>
  <c r="G46" i="14"/>
  <c r="M46" i="14" s="1"/>
  <c r="I46" i="14"/>
  <c r="K46" i="14"/>
  <c r="O46" i="14"/>
  <c r="Q46" i="14"/>
  <c r="V46" i="14"/>
  <c r="K47" i="14"/>
  <c r="G48" i="14"/>
  <c r="I48" i="14"/>
  <c r="K48" i="14"/>
  <c r="M48" i="14"/>
  <c r="M47" i="14" s="1"/>
  <c r="O48" i="14"/>
  <c r="Q48" i="14"/>
  <c r="Q47" i="14" s="1"/>
  <c r="V48" i="14"/>
  <c r="V47" i="14" s="1"/>
  <c r="G49" i="14"/>
  <c r="M49" i="14" s="1"/>
  <c r="I49" i="14"/>
  <c r="I47" i="14" s="1"/>
  <c r="K49" i="14"/>
  <c r="O49" i="14"/>
  <c r="Q49" i="14"/>
  <c r="V49" i="14"/>
  <c r="G50" i="14"/>
  <c r="I50" i="14"/>
  <c r="K50" i="14"/>
  <c r="M50" i="14"/>
  <c r="O50" i="14"/>
  <c r="Q50" i="14"/>
  <c r="V50" i="14"/>
  <c r="G51" i="14"/>
  <c r="M51" i="14" s="1"/>
  <c r="I51" i="14"/>
  <c r="K51" i="14"/>
  <c r="O51" i="14"/>
  <c r="Q51" i="14"/>
  <c r="V51" i="14"/>
  <c r="G52" i="14"/>
  <c r="I52" i="14"/>
  <c r="K52" i="14"/>
  <c r="M52" i="14"/>
  <c r="O52" i="14"/>
  <c r="Q52" i="14"/>
  <c r="V52" i="14"/>
  <c r="G53" i="14"/>
  <c r="I53" i="14"/>
  <c r="K53" i="14"/>
  <c r="M53" i="14"/>
  <c r="O53" i="14"/>
  <c r="O47" i="14" s="1"/>
  <c r="Q53" i="14"/>
  <c r="V53" i="14"/>
  <c r="G54" i="14"/>
  <c r="I54" i="14"/>
  <c r="K54" i="14"/>
  <c r="M54" i="14"/>
  <c r="O54" i="14"/>
  <c r="Q54" i="14"/>
  <c r="V54" i="14"/>
  <c r="V55" i="14"/>
  <c r="G56" i="14"/>
  <c r="M56" i="14" s="1"/>
  <c r="I56" i="14"/>
  <c r="I55" i="14" s="1"/>
  <c r="K56" i="14"/>
  <c r="O56" i="14"/>
  <c r="Q56" i="14"/>
  <c r="V56" i="14"/>
  <c r="G57" i="14"/>
  <c r="M57" i="14" s="1"/>
  <c r="I57" i="14"/>
  <c r="K57" i="14"/>
  <c r="O57" i="14"/>
  <c r="O55" i="14" s="1"/>
  <c r="Q57" i="14"/>
  <c r="Q55" i="14" s="1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K55" i="14" s="1"/>
  <c r="O59" i="14"/>
  <c r="Q59" i="14"/>
  <c r="V59" i="14"/>
  <c r="G60" i="14"/>
  <c r="I60" i="14"/>
  <c r="K60" i="14"/>
  <c r="M60" i="14"/>
  <c r="O60" i="14"/>
  <c r="Q60" i="14"/>
  <c r="V60" i="14"/>
  <c r="G61" i="14"/>
  <c r="M61" i="14" s="1"/>
  <c r="I61" i="14"/>
  <c r="K61" i="14"/>
  <c r="O61" i="14"/>
  <c r="Q61" i="14"/>
  <c r="V61" i="14"/>
  <c r="G62" i="14"/>
  <c r="I62" i="14"/>
  <c r="K62" i="14"/>
  <c r="M62" i="14"/>
  <c r="O62" i="14"/>
  <c r="Q62" i="14"/>
  <c r="V62" i="14"/>
  <c r="G63" i="14"/>
  <c r="M63" i="14" s="1"/>
  <c r="I63" i="14"/>
  <c r="K63" i="14"/>
  <c r="O63" i="14"/>
  <c r="Q63" i="14"/>
  <c r="V63" i="14"/>
  <c r="G64" i="14"/>
  <c r="I64" i="14"/>
  <c r="K64" i="14"/>
  <c r="M64" i="14"/>
  <c r="O64" i="14"/>
  <c r="Q64" i="14"/>
  <c r="V64" i="14"/>
  <c r="G65" i="14"/>
  <c r="I65" i="14"/>
  <c r="K65" i="14"/>
  <c r="M65" i="14"/>
  <c r="O65" i="14"/>
  <c r="Q65" i="14"/>
  <c r="V65" i="14"/>
  <c r="G66" i="14"/>
  <c r="I66" i="14"/>
  <c r="K66" i="14"/>
  <c r="M66" i="14"/>
  <c r="O66" i="14"/>
  <c r="Q66" i="14"/>
  <c r="V66" i="14"/>
  <c r="G67" i="14"/>
  <c r="I67" i="14"/>
  <c r="K67" i="14"/>
  <c r="M67" i="14"/>
  <c r="O67" i="14"/>
  <c r="Q67" i="14"/>
  <c r="V67" i="14"/>
  <c r="G68" i="14"/>
  <c r="M68" i="14" s="1"/>
  <c r="I68" i="14"/>
  <c r="K68" i="14"/>
  <c r="O68" i="14"/>
  <c r="Q68" i="14"/>
  <c r="V68" i="14"/>
  <c r="G69" i="14"/>
  <c r="M69" i="14" s="1"/>
  <c r="I69" i="14"/>
  <c r="K69" i="14"/>
  <c r="O69" i="14"/>
  <c r="Q69" i="14"/>
  <c r="V69" i="14"/>
  <c r="G71" i="14"/>
  <c r="M71" i="14" s="1"/>
  <c r="I71" i="14"/>
  <c r="I70" i="14" s="1"/>
  <c r="K71" i="14"/>
  <c r="K70" i="14" s="1"/>
  <c r="O71" i="14"/>
  <c r="O70" i="14" s="1"/>
  <c r="Q71" i="14"/>
  <c r="V71" i="14"/>
  <c r="G72" i="14"/>
  <c r="I72" i="14"/>
  <c r="K72" i="14"/>
  <c r="M72" i="14"/>
  <c r="O72" i="14"/>
  <c r="Q72" i="14"/>
  <c r="Q70" i="14" s="1"/>
  <c r="V72" i="14"/>
  <c r="V70" i="14" s="1"/>
  <c r="G73" i="14"/>
  <c r="M73" i="14" s="1"/>
  <c r="I73" i="14"/>
  <c r="K73" i="14"/>
  <c r="O73" i="14"/>
  <c r="Q73" i="14"/>
  <c r="V73" i="14"/>
  <c r="G74" i="14"/>
  <c r="I74" i="14"/>
  <c r="K74" i="14"/>
  <c r="M74" i="14"/>
  <c r="O74" i="14"/>
  <c r="Q74" i="14"/>
  <c r="V74" i="14"/>
  <c r="G75" i="14"/>
  <c r="M75" i="14" s="1"/>
  <c r="I75" i="14"/>
  <c r="K75" i="14"/>
  <c r="O75" i="14"/>
  <c r="Q75" i="14"/>
  <c r="V75" i="14"/>
  <c r="G76" i="14"/>
  <c r="I76" i="14"/>
  <c r="K76" i="14"/>
  <c r="M76" i="14"/>
  <c r="O76" i="14"/>
  <c r="Q76" i="14"/>
  <c r="V76" i="14"/>
  <c r="G77" i="14"/>
  <c r="I77" i="14"/>
  <c r="K77" i="14"/>
  <c r="M77" i="14"/>
  <c r="O77" i="14"/>
  <c r="Q77" i="14"/>
  <c r="V77" i="14"/>
  <c r="G78" i="14"/>
  <c r="I78" i="14"/>
  <c r="K78" i="14"/>
  <c r="M78" i="14"/>
  <c r="O78" i="14"/>
  <c r="Q78" i="14"/>
  <c r="V78" i="14"/>
  <c r="G79" i="14"/>
  <c r="M79" i="14" s="1"/>
  <c r="I79" i="14"/>
  <c r="K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2" i="14"/>
  <c r="M82" i="14" s="1"/>
  <c r="I82" i="14"/>
  <c r="K82" i="14"/>
  <c r="O82" i="14"/>
  <c r="Q82" i="14"/>
  <c r="V82" i="14"/>
  <c r="G83" i="14"/>
  <c r="M83" i="14" s="1"/>
  <c r="I83" i="14"/>
  <c r="K83" i="14"/>
  <c r="O83" i="14"/>
  <c r="Q83" i="14"/>
  <c r="V83" i="14"/>
  <c r="G84" i="14"/>
  <c r="I84" i="14"/>
  <c r="K84" i="14"/>
  <c r="M84" i="14"/>
  <c r="O84" i="14"/>
  <c r="Q84" i="14"/>
  <c r="V84" i="14"/>
  <c r="G85" i="14"/>
  <c r="G86" i="14"/>
  <c r="I86" i="14"/>
  <c r="I85" i="14" s="1"/>
  <c r="K86" i="14"/>
  <c r="M86" i="14"/>
  <c r="M85" i="14" s="1"/>
  <c r="O86" i="14"/>
  <c r="O85" i="14" s="1"/>
  <c r="Q86" i="14"/>
  <c r="Q85" i="14" s="1"/>
  <c r="V86" i="14"/>
  <c r="V85" i="14" s="1"/>
  <c r="G87" i="14"/>
  <c r="M87" i="14" s="1"/>
  <c r="I87" i="14"/>
  <c r="K87" i="14"/>
  <c r="O87" i="14"/>
  <c r="Q87" i="14"/>
  <c r="V87" i="14"/>
  <c r="G88" i="14"/>
  <c r="I88" i="14"/>
  <c r="K88" i="14"/>
  <c r="M88" i="14"/>
  <c r="O88" i="14"/>
  <c r="Q88" i="14"/>
  <c r="V88" i="14"/>
  <c r="G89" i="14"/>
  <c r="I89" i="14"/>
  <c r="K89" i="14"/>
  <c r="M89" i="14"/>
  <c r="O89" i="14"/>
  <c r="Q89" i="14"/>
  <c r="V89" i="14"/>
  <c r="G90" i="14"/>
  <c r="I90" i="14"/>
  <c r="K90" i="14"/>
  <c r="M90" i="14"/>
  <c r="O90" i="14"/>
  <c r="Q90" i="14"/>
  <c r="V90" i="14"/>
  <c r="G91" i="14"/>
  <c r="I91" i="14"/>
  <c r="K91" i="14"/>
  <c r="K85" i="14" s="1"/>
  <c r="M91" i="14"/>
  <c r="O91" i="14"/>
  <c r="Q91" i="14"/>
  <c r="V91" i="14"/>
  <c r="G92" i="14"/>
  <c r="M92" i="14" s="1"/>
  <c r="I92" i="14"/>
  <c r="K92" i="14"/>
  <c r="O92" i="14"/>
  <c r="Q92" i="14"/>
  <c r="V92" i="14"/>
  <c r="G93" i="14"/>
  <c r="M93" i="14" s="1"/>
  <c r="I93" i="14"/>
  <c r="K93" i="14"/>
  <c r="O93" i="14"/>
  <c r="Q93" i="14"/>
  <c r="V93" i="14"/>
  <c r="G94" i="14"/>
  <c r="M94" i="14" s="1"/>
  <c r="I94" i="14"/>
  <c r="K94" i="14"/>
  <c r="O94" i="14"/>
  <c r="Q94" i="14"/>
  <c r="V94" i="14"/>
  <c r="K95" i="14"/>
  <c r="G96" i="14"/>
  <c r="I96" i="14"/>
  <c r="K96" i="14"/>
  <c r="M96" i="14"/>
  <c r="M95" i="14" s="1"/>
  <c r="O96" i="14"/>
  <c r="Q96" i="14"/>
  <c r="Q95" i="14" s="1"/>
  <c r="V96" i="14"/>
  <c r="V95" i="14" s="1"/>
  <c r="G97" i="14"/>
  <c r="M97" i="14" s="1"/>
  <c r="I97" i="14"/>
  <c r="I95" i="14" s="1"/>
  <c r="K97" i="14"/>
  <c r="O97" i="14"/>
  <c r="Q97" i="14"/>
  <c r="V97" i="14"/>
  <c r="G98" i="14"/>
  <c r="I98" i="14"/>
  <c r="K98" i="14"/>
  <c r="M98" i="14"/>
  <c r="O98" i="14"/>
  <c r="Q98" i="14"/>
  <c r="V98" i="14"/>
  <c r="G99" i="14"/>
  <c r="M99" i="14" s="1"/>
  <c r="I99" i="14"/>
  <c r="K99" i="14"/>
  <c r="O99" i="14"/>
  <c r="Q99" i="14"/>
  <c r="V99" i="14"/>
  <c r="G100" i="14"/>
  <c r="I100" i="14"/>
  <c r="K100" i="14"/>
  <c r="M100" i="14"/>
  <c r="O100" i="14"/>
  <c r="Q100" i="14"/>
  <c r="V100" i="14"/>
  <c r="G101" i="14"/>
  <c r="I101" i="14"/>
  <c r="K101" i="14"/>
  <c r="M101" i="14"/>
  <c r="O101" i="14"/>
  <c r="O95" i="14" s="1"/>
  <c r="Q101" i="14"/>
  <c r="V101" i="14"/>
  <c r="G102" i="14"/>
  <c r="I102" i="14"/>
  <c r="K102" i="14"/>
  <c r="M102" i="14"/>
  <c r="O102" i="14"/>
  <c r="Q102" i="14"/>
  <c r="V102" i="14"/>
  <c r="V103" i="14"/>
  <c r="G104" i="14"/>
  <c r="M104" i="14" s="1"/>
  <c r="I104" i="14"/>
  <c r="I103" i="14" s="1"/>
  <c r="K104" i="14"/>
  <c r="O104" i="14"/>
  <c r="Q104" i="14"/>
  <c r="V104" i="14"/>
  <c r="G105" i="14"/>
  <c r="M105" i="14" s="1"/>
  <c r="I105" i="14"/>
  <c r="K105" i="14"/>
  <c r="K103" i="14" s="1"/>
  <c r="O105" i="14"/>
  <c r="O103" i="14" s="1"/>
  <c r="Q105" i="14"/>
  <c r="Q103" i="14" s="1"/>
  <c r="V105" i="14"/>
  <c r="G107" i="14"/>
  <c r="M107" i="14" s="1"/>
  <c r="I107" i="14"/>
  <c r="I106" i="14" s="1"/>
  <c r="K107" i="14"/>
  <c r="K106" i="14" s="1"/>
  <c r="O107" i="14"/>
  <c r="O106" i="14" s="1"/>
  <c r="Q107" i="14"/>
  <c r="V107" i="14"/>
  <c r="G108" i="14"/>
  <c r="I108" i="14"/>
  <c r="K108" i="14"/>
  <c r="M108" i="14"/>
  <c r="O108" i="14"/>
  <c r="Q108" i="14"/>
  <c r="Q106" i="14" s="1"/>
  <c r="V108" i="14"/>
  <c r="V106" i="14" s="1"/>
  <c r="G109" i="14"/>
  <c r="M109" i="14" s="1"/>
  <c r="I109" i="14"/>
  <c r="K109" i="14"/>
  <c r="O109" i="14"/>
  <c r="Q109" i="14"/>
  <c r="V109" i="14"/>
  <c r="G110" i="14"/>
  <c r="I110" i="14"/>
  <c r="K110" i="14"/>
  <c r="M110" i="14"/>
  <c r="O110" i="14"/>
  <c r="Q110" i="14"/>
  <c r="V110" i="14"/>
  <c r="G111" i="14"/>
  <c r="M111" i="14" s="1"/>
  <c r="I111" i="14"/>
  <c r="K111" i="14"/>
  <c r="O111" i="14"/>
  <c r="Q111" i="14"/>
  <c r="V111" i="14"/>
  <c r="G112" i="14"/>
  <c r="I112" i="14"/>
  <c r="K112" i="14"/>
  <c r="M112" i="14"/>
  <c r="O112" i="14"/>
  <c r="Q112" i="14"/>
  <c r="V112" i="14"/>
  <c r="G113" i="14"/>
  <c r="I113" i="14"/>
  <c r="K113" i="14"/>
  <c r="M113" i="14"/>
  <c r="O113" i="14"/>
  <c r="Q113" i="14"/>
  <c r="V113" i="14"/>
  <c r="G114" i="14"/>
  <c r="I114" i="14"/>
  <c r="K114" i="14"/>
  <c r="M114" i="14"/>
  <c r="O114" i="14"/>
  <c r="Q114" i="14"/>
  <c r="V114" i="14"/>
  <c r="G115" i="14"/>
  <c r="M115" i="14" s="1"/>
  <c r="I115" i="14"/>
  <c r="K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M117" i="14" s="1"/>
  <c r="I117" i="14"/>
  <c r="K117" i="14"/>
  <c r="O117" i="14"/>
  <c r="Q117" i="14"/>
  <c r="V117" i="14"/>
  <c r="G119" i="14"/>
  <c r="M119" i="14" s="1"/>
  <c r="I119" i="14"/>
  <c r="I118" i="14" s="1"/>
  <c r="K119" i="14"/>
  <c r="K118" i="14" s="1"/>
  <c r="O119" i="14"/>
  <c r="O118" i="14" s="1"/>
  <c r="Q119" i="14"/>
  <c r="V119" i="14"/>
  <c r="G120" i="14"/>
  <c r="I120" i="14"/>
  <c r="K120" i="14"/>
  <c r="M120" i="14"/>
  <c r="O120" i="14"/>
  <c r="Q120" i="14"/>
  <c r="Q118" i="14" s="1"/>
  <c r="V120" i="14"/>
  <c r="V118" i="14" s="1"/>
  <c r="G121" i="14"/>
  <c r="M121" i="14" s="1"/>
  <c r="I121" i="14"/>
  <c r="K121" i="14"/>
  <c r="O121" i="14"/>
  <c r="Q121" i="14"/>
  <c r="V121" i="14"/>
  <c r="G122" i="14"/>
  <c r="I122" i="14"/>
  <c r="K122" i="14"/>
  <c r="M122" i="14"/>
  <c r="O122" i="14"/>
  <c r="Q122" i="14"/>
  <c r="V122" i="14"/>
  <c r="G123" i="14"/>
  <c r="M123" i="14" s="1"/>
  <c r="I123" i="14"/>
  <c r="K123" i="14"/>
  <c r="O123" i="14"/>
  <c r="Q123" i="14"/>
  <c r="V123" i="14"/>
  <c r="AE125" i="14"/>
  <c r="G277" i="13"/>
  <c r="BA275" i="13"/>
  <c r="BA211" i="13"/>
  <c r="BA199" i="13"/>
  <c r="BA195" i="13"/>
  <c r="BA149" i="13"/>
  <c r="BA145" i="13"/>
  <c r="BA74" i="13"/>
  <c r="BA42" i="13"/>
  <c r="BA13" i="13"/>
  <c r="I8" i="13"/>
  <c r="K8" i="13"/>
  <c r="G9" i="13"/>
  <c r="I9" i="13"/>
  <c r="K9" i="13"/>
  <c r="M9" i="13"/>
  <c r="M8" i="13" s="1"/>
  <c r="O9" i="13"/>
  <c r="O8" i="13" s="1"/>
  <c r="Q9" i="13"/>
  <c r="Q8" i="13" s="1"/>
  <c r="V9" i="13"/>
  <c r="V8" i="13" s="1"/>
  <c r="G12" i="13"/>
  <c r="M12" i="13" s="1"/>
  <c r="I12" i="13"/>
  <c r="K12" i="13"/>
  <c r="O12" i="13"/>
  <c r="Q12" i="13"/>
  <c r="V12" i="13"/>
  <c r="G16" i="13"/>
  <c r="I16" i="13"/>
  <c r="K16" i="13"/>
  <c r="M16" i="13"/>
  <c r="O16" i="13"/>
  <c r="Q16" i="13"/>
  <c r="V16" i="13"/>
  <c r="G19" i="13"/>
  <c r="G20" i="13"/>
  <c r="I20" i="13"/>
  <c r="I19" i="13" s="1"/>
  <c r="K20" i="13"/>
  <c r="K19" i="13" s="1"/>
  <c r="M20" i="13"/>
  <c r="M19" i="13" s="1"/>
  <c r="O20" i="13"/>
  <c r="O19" i="13" s="1"/>
  <c r="Q20" i="13"/>
  <c r="Q19" i="13" s="1"/>
  <c r="V20" i="13"/>
  <c r="V19" i="13" s="1"/>
  <c r="G33" i="13"/>
  <c r="I33" i="13"/>
  <c r="K33" i="13"/>
  <c r="M33" i="13"/>
  <c r="O33" i="13"/>
  <c r="Q33" i="13"/>
  <c r="V33" i="13"/>
  <c r="G38" i="13"/>
  <c r="I38" i="13"/>
  <c r="K38" i="13"/>
  <c r="M38" i="13"/>
  <c r="O38" i="13"/>
  <c r="Q38" i="13"/>
  <c r="V38" i="13"/>
  <c r="G41" i="13"/>
  <c r="I41" i="13"/>
  <c r="K41" i="13"/>
  <c r="M41" i="13"/>
  <c r="O41" i="13"/>
  <c r="Q41" i="13"/>
  <c r="V41" i="13"/>
  <c r="G44" i="13"/>
  <c r="I44" i="13"/>
  <c r="G45" i="13"/>
  <c r="I45" i="13"/>
  <c r="K45" i="13"/>
  <c r="K44" i="13" s="1"/>
  <c r="M45" i="13"/>
  <c r="M44" i="13" s="1"/>
  <c r="O45" i="13"/>
  <c r="O44" i="13" s="1"/>
  <c r="Q45" i="13"/>
  <c r="Q44" i="13" s="1"/>
  <c r="V45" i="13"/>
  <c r="V44" i="13" s="1"/>
  <c r="G50" i="13"/>
  <c r="M50" i="13" s="1"/>
  <c r="M49" i="13" s="1"/>
  <c r="I50" i="13"/>
  <c r="I49" i="13" s="1"/>
  <c r="K50" i="13"/>
  <c r="K49" i="13" s="1"/>
  <c r="O50" i="13"/>
  <c r="O49" i="13" s="1"/>
  <c r="Q50" i="13"/>
  <c r="Q49" i="13" s="1"/>
  <c r="V50" i="13"/>
  <c r="G52" i="13"/>
  <c r="I52" i="13"/>
  <c r="K52" i="13"/>
  <c r="M52" i="13"/>
  <c r="O52" i="13"/>
  <c r="Q52" i="13"/>
  <c r="V52" i="13"/>
  <c r="V49" i="13" s="1"/>
  <c r="G54" i="13"/>
  <c r="K54" i="13"/>
  <c r="G55" i="13"/>
  <c r="I55" i="13"/>
  <c r="K55" i="13"/>
  <c r="M55" i="13"/>
  <c r="M54" i="13" s="1"/>
  <c r="O55" i="13"/>
  <c r="O54" i="13" s="1"/>
  <c r="Q55" i="13"/>
  <c r="Q54" i="13" s="1"/>
  <c r="V55" i="13"/>
  <c r="V54" i="13" s="1"/>
  <c r="G57" i="13"/>
  <c r="M57" i="13" s="1"/>
  <c r="I57" i="13"/>
  <c r="I54" i="13" s="1"/>
  <c r="K57" i="13"/>
  <c r="O57" i="13"/>
  <c r="Q57" i="13"/>
  <c r="V57" i="13"/>
  <c r="G59" i="13"/>
  <c r="I59" i="13"/>
  <c r="K59" i="13"/>
  <c r="M59" i="13"/>
  <c r="O59" i="13"/>
  <c r="Q59" i="13"/>
  <c r="G60" i="13"/>
  <c r="I60" i="13"/>
  <c r="K60" i="13"/>
  <c r="M60" i="13"/>
  <c r="O60" i="13"/>
  <c r="Q60" i="13"/>
  <c r="V60" i="13"/>
  <c r="V59" i="13" s="1"/>
  <c r="G63" i="13"/>
  <c r="I63" i="13"/>
  <c r="G64" i="13"/>
  <c r="I64" i="13"/>
  <c r="K64" i="13"/>
  <c r="M64" i="13"/>
  <c r="O64" i="13"/>
  <c r="O63" i="13" s="1"/>
  <c r="Q64" i="13"/>
  <c r="Q63" i="13" s="1"/>
  <c r="V64" i="13"/>
  <c r="V63" i="13" s="1"/>
  <c r="G68" i="13"/>
  <c r="M68" i="13" s="1"/>
  <c r="M63" i="13" s="1"/>
  <c r="I68" i="13"/>
  <c r="K68" i="13"/>
  <c r="O68" i="13"/>
  <c r="Q68" i="13"/>
  <c r="V68" i="13"/>
  <c r="G71" i="13"/>
  <c r="I71" i="13"/>
  <c r="K71" i="13"/>
  <c r="K63" i="13" s="1"/>
  <c r="M71" i="13"/>
  <c r="O71" i="13"/>
  <c r="Q71" i="13"/>
  <c r="V71" i="13"/>
  <c r="G73" i="13"/>
  <c r="M73" i="13" s="1"/>
  <c r="I73" i="13"/>
  <c r="I72" i="13" s="1"/>
  <c r="K73" i="13"/>
  <c r="K72" i="13" s="1"/>
  <c r="O73" i="13"/>
  <c r="O72" i="13" s="1"/>
  <c r="Q73" i="13"/>
  <c r="Q72" i="13" s="1"/>
  <c r="V73" i="13"/>
  <c r="G77" i="13"/>
  <c r="I77" i="13"/>
  <c r="K77" i="13"/>
  <c r="M77" i="13"/>
  <c r="O77" i="13"/>
  <c r="Q77" i="13"/>
  <c r="V77" i="13"/>
  <c r="V72" i="13" s="1"/>
  <c r="G80" i="13"/>
  <c r="M80" i="13" s="1"/>
  <c r="I80" i="13"/>
  <c r="K80" i="13"/>
  <c r="O80" i="13"/>
  <c r="Q80" i="13"/>
  <c r="V80" i="13"/>
  <c r="G82" i="13"/>
  <c r="I82" i="13"/>
  <c r="K82" i="13"/>
  <c r="M82" i="13"/>
  <c r="O82" i="13"/>
  <c r="Q82" i="13"/>
  <c r="V82" i="13"/>
  <c r="G85" i="13"/>
  <c r="M85" i="13" s="1"/>
  <c r="I85" i="13"/>
  <c r="K85" i="13"/>
  <c r="O85" i="13"/>
  <c r="Q85" i="13"/>
  <c r="V85" i="13"/>
  <c r="G88" i="13"/>
  <c r="I88" i="13"/>
  <c r="K88" i="13"/>
  <c r="M88" i="13"/>
  <c r="O88" i="13"/>
  <c r="Q88" i="13"/>
  <c r="V88" i="13"/>
  <c r="G90" i="13"/>
  <c r="I90" i="13"/>
  <c r="K90" i="13"/>
  <c r="M90" i="13"/>
  <c r="O90" i="13"/>
  <c r="Q90" i="13"/>
  <c r="V90" i="13"/>
  <c r="G95" i="13"/>
  <c r="I95" i="13"/>
  <c r="K95" i="13"/>
  <c r="M95" i="13"/>
  <c r="O95" i="13"/>
  <c r="Q95" i="13"/>
  <c r="V95" i="13"/>
  <c r="G97" i="13"/>
  <c r="I97" i="13"/>
  <c r="K97" i="13"/>
  <c r="M97" i="13"/>
  <c r="O97" i="13"/>
  <c r="Q97" i="13"/>
  <c r="V97" i="13"/>
  <c r="G101" i="13"/>
  <c r="M101" i="13" s="1"/>
  <c r="I101" i="13"/>
  <c r="K101" i="13"/>
  <c r="O101" i="13"/>
  <c r="Q101" i="13"/>
  <c r="V101" i="13"/>
  <c r="G103" i="13"/>
  <c r="I103" i="13"/>
  <c r="K103" i="13"/>
  <c r="M103" i="13"/>
  <c r="O103" i="13"/>
  <c r="Q103" i="13"/>
  <c r="V103" i="13"/>
  <c r="G105" i="13"/>
  <c r="M105" i="13" s="1"/>
  <c r="I105" i="13"/>
  <c r="K105" i="13"/>
  <c r="O105" i="13"/>
  <c r="Q105" i="13"/>
  <c r="V105" i="13"/>
  <c r="G108" i="13"/>
  <c r="M108" i="13" s="1"/>
  <c r="I108" i="13"/>
  <c r="K108" i="13"/>
  <c r="O108" i="13"/>
  <c r="Q108" i="13"/>
  <c r="V108" i="13"/>
  <c r="O109" i="13"/>
  <c r="Q109" i="13"/>
  <c r="V109" i="13"/>
  <c r="G110" i="13"/>
  <c r="M110" i="13" s="1"/>
  <c r="M109" i="13" s="1"/>
  <c r="I110" i="13"/>
  <c r="I109" i="13" s="1"/>
  <c r="K110" i="13"/>
  <c r="K109" i="13" s="1"/>
  <c r="O110" i="13"/>
  <c r="Q110" i="13"/>
  <c r="V110" i="13"/>
  <c r="O112" i="13"/>
  <c r="Q112" i="13"/>
  <c r="G113" i="13"/>
  <c r="M113" i="13" s="1"/>
  <c r="M112" i="13" s="1"/>
  <c r="I113" i="13"/>
  <c r="I112" i="13" s="1"/>
  <c r="K113" i="13"/>
  <c r="O113" i="13"/>
  <c r="Q113" i="13"/>
  <c r="V113" i="13"/>
  <c r="G115" i="13"/>
  <c r="I115" i="13"/>
  <c r="K115" i="13"/>
  <c r="K112" i="13" s="1"/>
  <c r="M115" i="13"/>
  <c r="O115" i="13"/>
  <c r="Q115" i="13"/>
  <c r="V115" i="13"/>
  <c r="V112" i="13" s="1"/>
  <c r="G117" i="13"/>
  <c r="I117" i="13"/>
  <c r="K117" i="13"/>
  <c r="M117" i="13"/>
  <c r="O117" i="13"/>
  <c r="Q117" i="13"/>
  <c r="V117" i="13"/>
  <c r="G119" i="13"/>
  <c r="I119" i="13"/>
  <c r="G120" i="13"/>
  <c r="I120" i="13"/>
  <c r="K120" i="13"/>
  <c r="M120" i="13"/>
  <c r="O120" i="13"/>
  <c r="O119" i="13" s="1"/>
  <c r="Q120" i="13"/>
  <c r="Q119" i="13" s="1"/>
  <c r="V120" i="13"/>
  <c r="V119" i="13" s="1"/>
  <c r="G129" i="13"/>
  <c r="M129" i="13" s="1"/>
  <c r="M119" i="13" s="1"/>
  <c r="I129" i="13"/>
  <c r="K129" i="13"/>
  <c r="K119" i="13" s="1"/>
  <c r="O129" i="13"/>
  <c r="Q129" i="13"/>
  <c r="V129" i="13"/>
  <c r="G132" i="13"/>
  <c r="I132" i="13"/>
  <c r="K132" i="13"/>
  <c r="M132" i="13"/>
  <c r="O132" i="13"/>
  <c r="Q132" i="13"/>
  <c r="V132" i="13"/>
  <c r="V136" i="13"/>
  <c r="G137" i="13"/>
  <c r="M137" i="13" s="1"/>
  <c r="M136" i="13" s="1"/>
  <c r="I137" i="13"/>
  <c r="I136" i="13" s="1"/>
  <c r="K137" i="13"/>
  <c r="K136" i="13" s="1"/>
  <c r="O137" i="13"/>
  <c r="O136" i="13" s="1"/>
  <c r="Q137" i="13"/>
  <c r="Q136" i="13" s="1"/>
  <c r="V137" i="13"/>
  <c r="V143" i="13"/>
  <c r="G144" i="13"/>
  <c r="M144" i="13" s="1"/>
  <c r="M143" i="13" s="1"/>
  <c r="I144" i="13"/>
  <c r="I143" i="13" s="1"/>
  <c r="K144" i="13"/>
  <c r="K143" i="13" s="1"/>
  <c r="O144" i="13"/>
  <c r="Q144" i="13"/>
  <c r="V144" i="13"/>
  <c r="G148" i="13"/>
  <c r="I148" i="13"/>
  <c r="K148" i="13"/>
  <c r="M148" i="13"/>
  <c r="O148" i="13"/>
  <c r="O143" i="13" s="1"/>
  <c r="Q148" i="13"/>
  <c r="Q143" i="13" s="1"/>
  <c r="V148" i="13"/>
  <c r="G152" i="13"/>
  <c r="G153" i="13"/>
  <c r="I153" i="13"/>
  <c r="I152" i="13" s="1"/>
  <c r="K153" i="13"/>
  <c r="K152" i="13" s="1"/>
  <c r="M153" i="13"/>
  <c r="O153" i="13"/>
  <c r="O152" i="13" s="1"/>
  <c r="Q153" i="13"/>
  <c r="Q152" i="13" s="1"/>
  <c r="V153" i="13"/>
  <c r="V152" i="13" s="1"/>
  <c r="G155" i="13"/>
  <c r="I155" i="13"/>
  <c r="K155" i="13"/>
  <c r="M155" i="13"/>
  <c r="O155" i="13"/>
  <c r="Q155" i="13"/>
  <c r="V155" i="13"/>
  <c r="G157" i="13"/>
  <c r="I157" i="13"/>
  <c r="K157" i="13"/>
  <c r="M157" i="13"/>
  <c r="O157" i="13"/>
  <c r="Q157" i="13"/>
  <c r="V157" i="13"/>
  <c r="G158" i="13"/>
  <c r="I158" i="13"/>
  <c r="K158" i="13"/>
  <c r="M158" i="13"/>
  <c r="O158" i="13"/>
  <c r="Q158" i="13"/>
  <c r="V158" i="13"/>
  <c r="G160" i="13"/>
  <c r="M160" i="13" s="1"/>
  <c r="I160" i="13"/>
  <c r="K160" i="13"/>
  <c r="O160" i="13"/>
  <c r="Q160" i="13"/>
  <c r="V160" i="13"/>
  <c r="G161" i="13"/>
  <c r="I161" i="13"/>
  <c r="K161" i="13"/>
  <c r="M161" i="13"/>
  <c r="O161" i="13"/>
  <c r="Q161" i="13"/>
  <c r="V161" i="13"/>
  <c r="G164" i="13"/>
  <c r="M164" i="13" s="1"/>
  <c r="I164" i="13"/>
  <c r="K164" i="13"/>
  <c r="O164" i="13"/>
  <c r="Q164" i="13"/>
  <c r="V164" i="13"/>
  <c r="G166" i="13"/>
  <c r="M166" i="13" s="1"/>
  <c r="I166" i="13"/>
  <c r="K166" i="13"/>
  <c r="O166" i="13"/>
  <c r="Q166" i="13"/>
  <c r="V166" i="13"/>
  <c r="V168" i="13"/>
  <c r="G169" i="13"/>
  <c r="M169" i="13" s="1"/>
  <c r="I169" i="13"/>
  <c r="I168" i="13" s="1"/>
  <c r="K169" i="13"/>
  <c r="K168" i="13" s="1"/>
  <c r="O169" i="13"/>
  <c r="Q169" i="13"/>
  <c r="V169" i="13"/>
  <c r="G173" i="13"/>
  <c r="I173" i="13"/>
  <c r="K173" i="13"/>
  <c r="M173" i="13"/>
  <c r="O173" i="13"/>
  <c r="O168" i="13" s="1"/>
  <c r="Q173" i="13"/>
  <c r="Q168" i="13" s="1"/>
  <c r="V173" i="13"/>
  <c r="G175" i="13"/>
  <c r="M175" i="13" s="1"/>
  <c r="I175" i="13"/>
  <c r="K175" i="13"/>
  <c r="O175" i="13"/>
  <c r="Q175" i="13"/>
  <c r="V175" i="13"/>
  <c r="G177" i="13"/>
  <c r="K177" i="13"/>
  <c r="Q177" i="13"/>
  <c r="G178" i="13"/>
  <c r="I178" i="13"/>
  <c r="K178" i="13"/>
  <c r="M178" i="13"/>
  <c r="O178" i="13"/>
  <c r="Q178" i="13"/>
  <c r="V178" i="13"/>
  <c r="V177" i="13" s="1"/>
  <c r="G190" i="13"/>
  <c r="I190" i="13"/>
  <c r="I177" i="13" s="1"/>
  <c r="K190" i="13"/>
  <c r="M190" i="13"/>
  <c r="O190" i="13"/>
  <c r="O177" i="13" s="1"/>
  <c r="Q190" i="13"/>
  <c r="V190" i="13"/>
  <c r="G194" i="13"/>
  <c r="I194" i="13"/>
  <c r="K194" i="13"/>
  <c r="M194" i="13"/>
  <c r="O194" i="13"/>
  <c r="Q194" i="13"/>
  <c r="V194" i="13"/>
  <c r="G198" i="13"/>
  <c r="M198" i="13" s="1"/>
  <c r="M177" i="13" s="1"/>
  <c r="I198" i="13"/>
  <c r="K198" i="13"/>
  <c r="O198" i="13"/>
  <c r="Q198" i="13"/>
  <c r="V198" i="13"/>
  <c r="G201" i="13"/>
  <c r="I201" i="13"/>
  <c r="K201" i="13"/>
  <c r="M201" i="13"/>
  <c r="O201" i="13"/>
  <c r="Q201" i="13"/>
  <c r="V201" i="13"/>
  <c r="G204" i="13"/>
  <c r="M204" i="13" s="1"/>
  <c r="M203" i="13" s="1"/>
  <c r="I204" i="13"/>
  <c r="I203" i="13" s="1"/>
  <c r="K204" i="13"/>
  <c r="K203" i="13" s="1"/>
  <c r="O204" i="13"/>
  <c r="O203" i="13" s="1"/>
  <c r="Q204" i="13"/>
  <c r="Q203" i="13" s="1"/>
  <c r="V204" i="13"/>
  <c r="G207" i="13"/>
  <c r="M207" i="13" s="1"/>
  <c r="I207" i="13"/>
  <c r="K207" i="13"/>
  <c r="O207" i="13"/>
  <c r="Q207" i="13"/>
  <c r="V207" i="13"/>
  <c r="V203" i="13" s="1"/>
  <c r="G209" i="13"/>
  <c r="K209" i="13"/>
  <c r="G210" i="13"/>
  <c r="I210" i="13"/>
  <c r="K210" i="13"/>
  <c r="M210" i="13"/>
  <c r="O210" i="13"/>
  <c r="O209" i="13" s="1"/>
  <c r="Q210" i="13"/>
  <c r="Q209" i="13" s="1"/>
  <c r="V210" i="13"/>
  <c r="V209" i="13" s="1"/>
  <c r="G216" i="13"/>
  <c r="M216" i="13" s="1"/>
  <c r="I216" i="13"/>
  <c r="I209" i="13" s="1"/>
  <c r="K216" i="13"/>
  <c r="O216" i="13"/>
  <c r="Q216" i="13"/>
  <c r="V216" i="13"/>
  <c r="G217" i="13"/>
  <c r="I217" i="13"/>
  <c r="K217" i="13"/>
  <c r="M217" i="13"/>
  <c r="O217" i="13"/>
  <c r="Q217" i="13"/>
  <c r="V217" i="13"/>
  <c r="G221" i="13"/>
  <c r="G220" i="13" s="1"/>
  <c r="I221" i="13"/>
  <c r="I220" i="13" s="1"/>
  <c r="K221" i="13"/>
  <c r="K220" i="13" s="1"/>
  <c r="M221" i="13"/>
  <c r="M220" i="13" s="1"/>
  <c r="O221" i="13"/>
  <c r="O220" i="13" s="1"/>
  <c r="Q221" i="13"/>
  <c r="V221" i="13"/>
  <c r="G224" i="13"/>
  <c r="I224" i="13"/>
  <c r="K224" i="13"/>
  <c r="M224" i="13"/>
  <c r="O224" i="13"/>
  <c r="Q224" i="13"/>
  <c r="Q220" i="13" s="1"/>
  <c r="V224" i="13"/>
  <c r="V220" i="13" s="1"/>
  <c r="I226" i="13"/>
  <c r="G227" i="13"/>
  <c r="I227" i="13"/>
  <c r="K227" i="13"/>
  <c r="K226" i="13" s="1"/>
  <c r="M227" i="13"/>
  <c r="O227" i="13"/>
  <c r="O226" i="13" s="1"/>
  <c r="Q227" i="13"/>
  <c r="Q226" i="13" s="1"/>
  <c r="V227" i="13"/>
  <c r="V226" i="13" s="1"/>
  <c r="G244" i="13"/>
  <c r="M244" i="13" s="1"/>
  <c r="I244" i="13"/>
  <c r="K244" i="13"/>
  <c r="O244" i="13"/>
  <c r="Q244" i="13"/>
  <c r="V244" i="13"/>
  <c r="G245" i="13"/>
  <c r="G226" i="13" s="1"/>
  <c r="I245" i="13"/>
  <c r="K245" i="13"/>
  <c r="M245" i="13"/>
  <c r="O245" i="13"/>
  <c r="Q245" i="13"/>
  <c r="V245" i="13"/>
  <c r="V246" i="13"/>
  <c r="G247" i="13"/>
  <c r="M247" i="13" s="1"/>
  <c r="I247" i="13"/>
  <c r="I246" i="13" s="1"/>
  <c r="K247" i="13"/>
  <c r="K246" i="13" s="1"/>
  <c r="O247" i="13"/>
  <c r="Q247" i="13"/>
  <c r="Q246" i="13" s="1"/>
  <c r="V247" i="13"/>
  <c r="G253" i="13"/>
  <c r="I253" i="13"/>
  <c r="K253" i="13"/>
  <c r="M253" i="13"/>
  <c r="O253" i="13"/>
  <c r="O246" i="13" s="1"/>
  <c r="Q253" i="13"/>
  <c r="V253" i="13"/>
  <c r="G255" i="13"/>
  <c r="M255" i="13" s="1"/>
  <c r="I255" i="13"/>
  <c r="K255" i="13"/>
  <c r="O255" i="13"/>
  <c r="Q255" i="13"/>
  <c r="V255" i="13"/>
  <c r="G258" i="13"/>
  <c r="I258" i="13"/>
  <c r="K258" i="13"/>
  <c r="M258" i="13"/>
  <c r="O258" i="13"/>
  <c r="Q258" i="13"/>
  <c r="V258" i="13"/>
  <c r="G260" i="13"/>
  <c r="M260" i="13" s="1"/>
  <c r="I260" i="13"/>
  <c r="K260" i="13"/>
  <c r="O260" i="13"/>
  <c r="Q260" i="13"/>
  <c r="V260" i="13"/>
  <c r="G262" i="13"/>
  <c r="I262" i="13"/>
  <c r="G263" i="13"/>
  <c r="I263" i="13"/>
  <c r="K263" i="13"/>
  <c r="M263" i="13"/>
  <c r="O263" i="13"/>
  <c r="O262" i="13" s="1"/>
  <c r="Q263" i="13"/>
  <c r="Q262" i="13" s="1"/>
  <c r="V263" i="13"/>
  <c r="V262" i="13" s="1"/>
  <c r="G264" i="13"/>
  <c r="M264" i="13" s="1"/>
  <c r="M262" i="13" s="1"/>
  <c r="I264" i="13"/>
  <c r="K264" i="13"/>
  <c r="O264" i="13"/>
  <c r="Q264" i="13"/>
  <c r="V264" i="13"/>
  <c r="G266" i="13"/>
  <c r="I266" i="13"/>
  <c r="K266" i="13"/>
  <c r="M266" i="13"/>
  <c r="O266" i="13"/>
  <c r="Q266" i="13"/>
  <c r="V266" i="13"/>
  <c r="G267" i="13"/>
  <c r="M267" i="13" s="1"/>
  <c r="I267" i="13"/>
  <c r="K267" i="13"/>
  <c r="K262" i="13" s="1"/>
  <c r="O267" i="13"/>
  <c r="Q267" i="13"/>
  <c r="V267" i="13"/>
  <c r="G268" i="13"/>
  <c r="I268" i="13"/>
  <c r="K268" i="13"/>
  <c r="M268" i="13"/>
  <c r="O268" i="13"/>
  <c r="Q268" i="13"/>
  <c r="V268" i="13"/>
  <c r="G269" i="13"/>
  <c r="M269" i="13" s="1"/>
  <c r="I269" i="13"/>
  <c r="K269" i="13"/>
  <c r="O269" i="13"/>
  <c r="Q269" i="13"/>
  <c r="V269" i="13"/>
  <c r="G270" i="13"/>
  <c r="I270" i="13"/>
  <c r="K270" i="13"/>
  <c r="G271" i="13"/>
  <c r="I271" i="13"/>
  <c r="K271" i="13"/>
  <c r="M271" i="13"/>
  <c r="O271" i="13"/>
  <c r="O270" i="13" s="1"/>
  <c r="Q271" i="13"/>
  <c r="Q270" i="13" s="1"/>
  <c r="V271" i="13"/>
  <c r="V270" i="13" s="1"/>
  <c r="G272" i="13"/>
  <c r="M272" i="13" s="1"/>
  <c r="I272" i="13"/>
  <c r="K272" i="13"/>
  <c r="O272" i="13"/>
  <c r="Q272" i="13"/>
  <c r="V272" i="13"/>
  <c r="G274" i="13"/>
  <c r="I274" i="13"/>
  <c r="K274" i="13"/>
  <c r="M274" i="13"/>
  <c r="O274" i="13"/>
  <c r="Q274" i="13"/>
  <c r="V274" i="13"/>
  <c r="AE277" i="13"/>
  <c r="G102" i="12"/>
  <c r="BA100" i="12"/>
  <c r="BA98" i="12"/>
  <c r="BA90" i="12"/>
  <c r="BA14" i="12"/>
  <c r="G9" i="12"/>
  <c r="AF102" i="12" s="1"/>
  <c r="I9" i="12"/>
  <c r="I8" i="12" s="1"/>
  <c r="K9" i="12"/>
  <c r="K8" i="12" s="1"/>
  <c r="O9" i="12"/>
  <c r="O8" i="12" s="1"/>
  <c r="Q9" i="12"/>
  <c r="Q8" i="12" s="1"/>
  <c r="V9" i="12"/>
  <c r="G10" i="12"/>
  <c r="I10" i="12"/>
  <c r="K10" i="12"/>
  <c r="M10" i="12"/>
  <c r="O10" i="12"/>
  <c r="Q10" i="12"/>
  <c r="V10" i="12"/>
  <c r="V8" i="12" s="1"/>
  <c r="G11" i="12"/>
  <c r="I11" i="12"/>
  <c r="K11" i="12"/>
  <c r="M11" i="12"/>
  <c r="O11" i="12"/>
  <c r="Q11" i="12"/>
  <c r="V11" i="12"/>
  <c r="G12" i="12"/>
  <c r="K12" i="12"/>
  <c r="O12" i="12"/>
  <c r="G13" i="12"/>
  <c r="M13" i="12" s="1"/>
  <c r="M12" i="12" s="1"/>
  <c r="I13" i="12"/>
  <c r="I12" i="12" s="1"/>
  <c r="K13" i="12"/>
  <c r="O13" i="12"/>
  <c r="Q13" i="12"/>
  <c r="Q12" i="12" s="1"/>
  <c r="V13" i="12"/>
  <c r="V12" i="12" s="1"/>
  <c r="G21" i="12"/>
  <c r="I21" i="12"/>
  <c r="K21" i="12"/>
  <c r="G22" i="12"/>
  <c r="I22" i="12"/>
  <c r="K22" i="12"/>
  <c r="M22" i="12"/>
  <c r="M21" i="12" s="1"/>
  <c r="O22" i="12"/>
  <c r="O21" i="12" s="1"/>
  <c r="Q22" i="12"/>
  <c r="Q21" i="12" s="1"/>
  <c r="V22" i="12"/>
  <c r="V21" i="12" s="1"/>
  <c r="G23" i="12"/>
  <c r="G24" i="12"/>
  <c r="I24" i="12"/>
  <c r="I23" i="12" s="1"/>
  <c r="K24" i="12"/>
  <c r="K23" i="12" s="1"/>
  <c r="M24" i="12"/>
  <c r="M23" i="12" s="1"/>
  <c r="O24" i="12"/>
  <c r="O23" i="12" s="1"/>
  <c r="Q24" i="12"/>
  <c r="Q23" i="12" s="1"/>
  <c r="V24" i="12"/>
  <c r="V23" i="12" s="1"/>
  <c r="G26" i="12"/>
  <c r="V26" i="12"/>
  <c r="G27" i="12"/>
  <c r="I27" i="12"/>
  <c r="I26" i="12" s="1"/>
  <c r="K27" i="12"/>
  <c r="K26" i="12" s="1"/>
  <c r="M27" i="12"/>
  <c r="M26" i="12" s="1"/>
  <c r="O27" i="12"/>
  <c r="O26" i="12" s="1"/>
  <c r="Q27" i="12"/>
  <c r="Q26" i="12" s="1"/>
  <c r="V27" i="12"/>
  <c r="G29" i="12"/>
  <c r="M29" i="12" s="1"/>
  <c r="I29" i="12"/>
  <c r="I28" i="12" s="1"/>
  <c r="K29" i="12"/>
  <c r="K28" i="12" s="1"/>
  <c r="O29" i="12"/>
  <c r="Q29" i="12"/>
  <c r="Q28" i="12" s="1"/>
  <c r="V29" i="12"/>
  <c r="G31" i="12"/>
  <c r="I31" i="12"/>
  <c r="K31" i="12"/>
  <c r="M31" i="12"/>
  <c r="O31" i="12"/>
  <c r="Q31" i="12"/>
  <c r="V31" i="12"/>
  <c r="G36" i="12"/>
  <c r="I36" i="12"/>
  <c r="K36" i="12"/>
  <c r="M36" i="12"/>
  <c r="O36" i="12"/>
  <c r="Q36" i="12"/>
  <c r="V36" i="12"/>
  <c r="G41" i="12"/>
  <c r="I41" i="12"/>
  <c r="K41" i="12"/>
  <c r="M41" i="12"/>
  <c r="O41" i="12"/>
  <c r="Q41" i="12"/>
  <c r="V41" i="12"/>
  <c r="G43" i="12"/>
  <c r="M43" i="12" s="1"/>
  <c r="I43" i="12"/>
  <c r="K43" i="12"/>
  <c r="O43" i="12"/>
  <c r="Q43" i="12"/>
  <c r="V43" i="12"/>
  <c r="G54" i="12"/>
  <c r="M54" i="12" s="1"/>
  <c r="I54" i="12"/>
  <c r="K54" i="12"/>
  <c r="O54" i="12"/>
  <c r="Q54" i="12"/>
  <c r="V54" i="12"/>
  <c r="G56" i="12"/>
  <c r="I56" i="12"/>
  <c r="K56" i="12"/>
  <c r="M56" i="12"/>
  <c r="O56" i="12"/>
  <c r="Q56" i="12"/>
  <c r="V56" i="12"/>
  <c r="V28" i="12" s="1"/>
  <c r="G58" i="12"/>
  <c r="M58" i="12" s="1"/>
  <c r="I58" i="12"/>
  <c r="K58" i="12"/>
  <c r="O58" i="12"/>
  <c r="Q58" i="12"/>
  <c r="V58" i="12"/>
  <c r="G69" i="12"/>
  <c r="I69" i="12"/>
  <c r="K69" i="12"/>
  <c r="M69" i="12"/>
  <c r="O69" i="12"/>
  <c r="O28" i="12" s="1"/>
  <c r="Q69" i="12"/>
  <c r="V69" i="12"/>
  <c r="G71" i="12"/>
  <c r="M71" i="12" s="1"/>
  <c r="I71" i="12"/>
  <c r="K71" i="12"/>
  <c r="O71" i="12"/>
  <c r="Q71" i="12"/>
  <c r="V71" i="12"/>
  <c r="G73" i="12"/>
  <c r="K73" i="12"/>
  <c r="G74" i="12"/>
  <c r="M74" i="12" s="1"/>
  <c r="I74" i="12"/>
  <c r="K74" i="12"/>
  <c r="O74" i="12"/>
  <c r="O73" i="12" s="1"/>
  <c r="Q74" i="12"/>
  <c r="Q73" i="12" s="1"/>
  <c r="V74" i="12"/>
  <c r="V73" i="12" s="1"/>
  <c r="G77" i="12"/>
  <c r="M77" i="12" s="1"/>
  <c r="I77" i="12"/>
  <c r="K77" i="12"/>
  <c r="O77" i="12"/>
  <c r="Q77" i="12"/>
  <c r="V77" i="12"/>
  <c r="G78" i="12"/>
  <c r="I78" i="12"/>
  <c r="K78" i="12"/>
  <c r="M78" i="12"/>
  <c r="O78" i="12"/>
  <c r="Q78" i="12"/>
  <c r="V78" i="12"/>
  <c r="G81" i="12"/>
  <c r="I81" i="12"/>
  <c r="K81" i="12"/>
  <c r="M81" i="12"/>
  <c r="O81" i="12"/>
  <c r="Q81" i="12"/>
  <c r="V81" i="12"/>
  <c r="G84" i="12"/>
  <c r="I84" i="12"/>
  <c r="I73" i="12" s="1"/>
  <c r="K84" i="12"/>
  <c r="M84" i="12"/>
  <c r="O84" i="12"/>
  <c r="Q84" i="12"/>
  <c r="V84" i="12"/>
  <c r="G87" i="12"/>
  <c r="M87" i="12" s="1"/>
  <c r="I87" i="12"/>
  <c r="I86" i="12" s="1"/>
  <c r="K87" i="12"/>
  <c r="K86" i="12" s="1"/>
  <c r="O87" i="12"/>
  <c r="O86" i="12" s="1"/>
  <c r="Q87" i="12"/>
  <c r="V87" i="12"/>
  <c r="G89" i="12"/>
  <c r="I89" i="12"/>
  <c r="K89" i="12"/>
  <c r="M89" i="12"/>
  <c r="O89" i="12"/>
  <c r="Q89" i="12"/>
  <c r="Q86" i="12" s="1"/>
  <c r="V89" i="12"/>
  <c r="V86" i="12" s="1"/>
  <c r="G92" i="12"/>
  <c r="M92" i="12" s="1"/>
  <c r="I92" i="12"/>
  <c r="K92" i="12"/>
  <c r="O92" i="12"/>
  <c r="Q92" i="12"/>
  <c r="V92" i="12"/>
  <c r="O94" i="12"/>
  <c r="G95" i="12"/>
  <c r="M95" i="12" s="1"/>
  <c r="I95" i="12"/>
  <c r="K95" i="12"/>
  <c r="O95" i="12"/>
  <c r="Q95" i="12"/>
  <c r="V95" i="12"/>
  <c r="V94" i="12" s="1"/>
  <c r="G97" i="12"/>
  <c r="M97" i="12" s="1"/>
  <c r="I97" i="12"/>
  <c r="I94" i="12" s="1"/>
  <c r="K97" i="12"/>
  <c r="K94" i="12" s="1"/>
  <c r="O97" i="12"/>
  <c r="Q97" i="12"/>
  <c r="V97" i="12"/>
  <c r="G99" i="12"/>
  <c r="M99" i="12" s="1"/>
  <c r="I99" i="12"/>
  <c r="K99" i="12"/>
  <c r="O99" i="12"/>
  <c r="Q99" i="12"/>
  <c r="Q94" i="12" s="1"/>
  <c r="V99" i="12"/>
  <c r="AE102" i="12"/>
  <c r="I20" i="1"/>
  <c r="I19" i="1"/>
  <c r="I18" i="1"/>
  <c r="I17" i="1"/>
  <c r="F48" i="1"/>
  <c r="G23" i="1" s="1"/>
  <c r="G48" i="1"/>
  <c r="G25" i="1" s="1"/>
  <c r="A25" i="1" s="1"/>
  <c r="A26" i="1" s="1"/>
  <c r="G26" i="1" s="1"/>
  <c r="H46" i="1"/>
  <c r="I46" i="1" s="1"/>
  <c r="H45" i="1"/>
  <c r="I45" i="1" s="1"/>
  <c r="H44" i="1"/>
  <c r="I44" i="1" s="1"/>
  <c r="H42" i="1"/>
  <c r="I42" i="1" s="1"/>
  <c r="H40" i="1"/>
  <c r="I16" i="1" l="1"/>
  <c r="I21" i="1" s="1"/>
  <c r="I97" i="1"/>
  <c r="J95" i="1" s="1"/>
  <c r="A23" i="1"/>
  <c r="A24" i="1" s="1"/>
  <c r="G24" i="1" s="1"/>
  <c r="A27" i="1" s="1"/>
  <c r="A29" i="1" s="1"/>
  <c r="G29" i="1" s="1"/>
  <c r="G27" i="1" s="1"/>
  <c r="G28" i="1"/>
  <c r="M9" i="16"/>
  <c r="M8" i="16" s="1"/>
  <c r="AF25" i="16"/>
  <c r="AF62" i="15"/>
  <c r="M58" i="15"/>
  <c r="M57" i="15" s="1"/>
  <c r="M9" i="15"/>
  <c r="M8" i="15" s="1"/>
  <c r="G43" i="15"/>
  <c r="M106" i="14"/>
  <c r="M103" i="14"/>
  <c r="M118" i="14"/>
  <c r="M55" i="14"/>
  <c r="M22" i="14"/>
  <c r="M36" i="14"/>
  <c r="M70" i="14"/>
  <c r="M9" i="14"/>
  <c r="M8" i="14" s="1"/>
  <c r="G95" i="14"/>
  <c r="G47" i="14"/>
  <c r="G103" i="14"/>
  <c r="G55" i="14"/>
  <c r="AF125" i="14"/>
  <c r="G36" i="14"/>
  <c r="G118" i="14"/>
  <c r="G106" i="14"/>
  <c r="G70" i="14"/>
  <c r="M270" i="13"/>
  <c r="M209" i="13"/>
  <c r="M226" i="13"/>
  <c r="M168" i="13"/>
  <c r="M152" i="13"/>
  <c r="M246" i="13"/>
  <c r="M72" i="13"/>
  <c r="G8" i="13"/>
  <c r="G112" i="13"/>
  <c r="AF277" i="13"/>
  <c r="G246" i="13"/>
  <c r="G168" i="13"/>
  <c r="G143" i="13"/>
  <c r="G109" i="13"/>
  <c r="G203" i="13"/>
  <c r="G136" i="13"/>
  <c r="G72" i="13"/>
  <c r="G49" i="13"/>
  <c r="M94" i="12"/>
  <c r="M28" i="12"/>
  <c r="M73" i="12"/>
  <c r="M86" i="12"/>
  <c r="G94" i="12"/>
  <c r="G28" i="12"/>
  <c r="G8" i="12"/>
  <c r="G86" i="12"/>
  <c r="M9" i="12"/>
  <c r="M8" i="12" s="1"/>
  <c r="I39" i="1"/>
  <c r="I48" i="1" s="1"/>
  <c r="J44" i="1" s="1"/>
  <c r="J28" i="1"/>
  <c r="J26" i="1"/>
  <c r="G38" i="1"/>
  <c r="F38" i="1"/>
  <c r="J23" i="1"/>
  <c r="J24" i="1"/>
  <c r="J25" i="1"/>
  <c r="J27" i="1"/>
  <c r="E24" i="1"/>
  <c r="E26" i="1"/>
  <c r="J85" i="1" l="1"/>
  <c r="J61" i="1"/>
  <c r="J56" i="1"/>
  <c r="J83" i="1"/>
  <c r="J76" i="1"/>
  <c r="J68" i="1"/>
  <c r="J62" i="1"/>
  <c r="J58" i="1"/>
  <c r="J91" i="1"/>
  <c r="J87" i="1"/>
  <c r="J75" i="1"/>
  <c r="J90" i="1"/>
  <c r="J89" i="1"/>
  <c r="J73" i="1"/>
  <c r="J71" i="1"/>
  <c r="J81" i="1"/>
  <c r="J67" i="1"/>
  <c r="J65" i="1"/>
  <c r="J92" i="1"/>
  <c r="J74" i="1"/>
  <c r="J70" i="1"/>
  <c r="J64" i="1"/>
  <c r="J93" i="1"/>
  <c r="J77" i="1"/>
  <c r="J55" i="1"/>
  <c r="J84" i="1"/>
  <c r="J59" i="1"/>
  <c r="J63" i="1"/>
  <c r="J69" i="1"/>
  <c r="J72" i="1"/>
  <c r="J94" i="1"/>
  <c r="J57" i="1"/>
  <c r="J79" i="1"/>
  <c r="J78" i="1"/>
  <c r="J88" i="1"/>
  <c r="J96" i="1"/>
  <c r="J60" i="1"/>
  <c r="J82" i="1"/>
  <c r="J80" i="1"/>
  <c r="J86" i="1"/>
  <c r="J66" i="1"/>
  <c r="J45" i="1"/>
  <c r="J41" i="1"/>
  <c r="J46" i="1"/>
  <c r="J43" i="1"/>
  <c r="J47" i="1"/>
  <c r="J42" i="1"/>
  <c r="J39" i="1"/>
  <c r="J48" i="1" s="1"/>
  <c r="J97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Lidumil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Lidumil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Lidumil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Lidumil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Lidumil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<sst xmlns="http://schemas.openxmlformats.org/spreadsheetml/2006/main" count="2943" uniqueCount="900">
  <si>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</si>
  <si>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</si>
  <si>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</si>
  <si>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</si>
  <si>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</si>
  <si>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</si>
  <si>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</si>
  <si>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</si>
  <si>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</si>
  <si>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</si>
  <si>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</si>
  <si>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</si>
  <si>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</si>
  <si>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</si>
  <si>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</si>
  <si>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</si>
  <si>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</si>
  <si>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</si>
  <si>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</si>
  <si>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</si>
  <si>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</si>
  <si>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</si>
  <si>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</si>
  <si>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</si>
  <si>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</si>
  <si>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</si>
  <si>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</si>
  <si>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</si>
  <si>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</si>
  <si>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</si>
  <si>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</si>
  <si>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</si>
  <si>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</si>
  <si>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</si>
  <si>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</si>
  <si>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</si>
  <si>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</si>
  <si>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</si>
  <si>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</si>
  <si>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</si>
  <si>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</si>
  <si>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</si>
  <si>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</si>
  <si>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Procházka</t>
  </si>
  <si>
    <t>2017-003</t>
  </si>
  <si>
    <t>ZŠ Střílky</t>
  </si>
  <si>
    <t>Stavba</t>
  </si>
  <si>
    <t>Stavební objekt</t>
  </si>
  <si>
    <t>01</t>
  </si>
  <si>
    <t>Přístavba</t>
  </si>
  <si>
    <t>2017003-011</t>
  </si>
  <si>
    <t>Venkovní učebna</t>
  </si>
  <si>
    <t>02</t>
  </si>
  <si>
    <t>Vnitřní úpravy</t>
  </si>
  <si>
    <t>2017003-021</t>
  </si>
  <si>
    <t>Učebny</t>
  </si>
  <si>
    <t>2017003-024</t>
  </si>
  <si>
    <t>Elektro</t>
  </si>
  <si>
    <t>2017003-025</t>
  </si>
  <si>
    <t>VZT</t>
  </si>
  <si>
    <t>2017003-026</t>
  </si>
  <si>
    <t>Rekonstrukce sítě LAN+Server</t>
  </si>
  <si>
    <t>Celkem za stavbu</t>
  </si>
  <si>
    <t>CZK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</si>
  <si>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</si>
  <si>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</si>
  <si>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</si>
  <si>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</si>
  <si>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</si>
  <si>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</si>
  <si>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5</t>
  </si>
  <si>
    <t>Komunikace</t>
  </si>
  <si>
    <t>61</t>
  </si>
  <si>
    <t>Úpravy povrchů vnitřní</t>
  </si>
  <si>
    <t>63</t>
  </si>
  <si>
    <t>Podlahy a podlahové konstrukce</t>
  </si>
  <si>
    <t>64</t>
  </si>
  <si>
    <t>Výplně otvorů</t>
  </si>
  <si>
    <t>8</t>
  </si>
  <si>
    <t>Trubní vedení</t>
  </si>
  <si>
    <t>900</t>
  </si>
  <si>
    <t>HZS</t>
  </si>
  <si>
    <t>94</t>
  </si>
  <si>
    <t>Lešení a stavební výtahy</t>
  </si>
  <si>
    <t>95</t>
  </si>
  <si>
    <t>Dokončovací konstrukce na pozemních stavbách</t>
  </si>
  <si>
    <t>97</t>
  </si>
  <si>
    <t>Přesuny suti a vybouraných hmot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</si>
  <si>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</si>
  <si>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</si>
  <si>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</si>
  <si>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</si>
  <si>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</si>
  <si>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</si>
  <si>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</si>
  <si>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</si>
  <si>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</si>
  <si>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</si>
  <si>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</si>
  <si>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</si>
  <si>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</si>
  <si>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</si>
  <si>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</si>
  <si>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</si>
  <si>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</si>
  <si>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</si>
  <si>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</si>
  <si>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</si>
  <si>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</si>
  <si>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</si>
  <si>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</si>
  <si>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</si>
  <si>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</si>
  <si>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</si>
  <si>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</si>
  <si>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</si>
  <si>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</si>
  <si>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</si>
  <si>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786</t>
  </si>
  <si>
    <t>Čalounické úpravy</t>
  </si>
  <si>
    <t>_1</t>
  </si>
  <si>
    <t>Rozvaděč RCK1</t>
  </si>
  <si>
    <t>_10</t>
  </si>
  <si>
    <t>Strukturovaná kabeláž</t>
  </si>
  <si>
    <t>_11</t>
  </si>
  <si>
    <t>_2</t>
  </si>
  <si>
    <t>Rozvaděč RD1</t>
  </si>
  <si>
    <t>_3</t>
  </si>
  <si>
    <t>Rozvaděč RPC - 2 ks</t>
  </si>
  <si>
    <t>_4</t>
  </si>
  <si>
    <t>Dozbrojení stávajících rozvaděčů</t>
  </si>
  <si>
    <t>_5</t>
  </si>
  <si>
    <t>Nosný systém, trubkování</t>
  </si>
  <si>
    <t>_6</t>
  </si>
  <si>
    <t>Kabely</t>
  </si>
  <si>
    <t>_7</t>
  </si>
  <si>
    <t>Přístroje</t>
  </si>
  <si>
    <t>_8</t>
  </si>
  <si>
    <t>Svítidla vč. zdrojů a recyklace</t>
  </si>
  <si>
    <t>_9</t>
  </si>
  <si>
    <t>Uzemnění</t>
  </si>
  <si>
    <t>M22</t>
  </si>
  <si>
    <t>Montáž sdělovací a zabezp. techniky</t>
  </si>
  <si>
    <t>M24</t>
  </si>
  <si>
    <t>Montáže vzduchotechnických zařízení</t>
  </si>
  <si>
    <t>D96</t>
  </si>
  <si>
    <t>PSU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</si>
  <si>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</si>
  <si>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</si>
  <si>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</si>
  <si>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</si>
  <si>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</si>
  <si>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</si>
  <si>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</si>
  <si>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</si>
  <si>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</si>
  <si>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</si>
  <si>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</si>
  <si>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</si>
  <si>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</si>
  <si>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</si>
  <si>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</si>
  <si>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</si>
  <si>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</si>
  <si>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</si>
  <si>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</si>
  <si>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</si>
  <si>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</si>
  <si>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</si>
  <si>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</si>
  <si>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</si>
  <si>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</si>
  <si>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</si>
  <si>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</si>
  <si>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</si>
  <si>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</si>
  <si>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</si>
  <si>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3114998</t>
  </si>
  <si>
    <t>Dodávka zemního vrutu KSF E 140/1300 mm</t>
  </si>
  <si>
    <t>kus</t>
  </si>
  <si>
    <t>Vlastní</t>
  </si>
  <si>
    <t>Indiv</t>
  </si>
  <si>
    <t>Specifikace</t>
  </si>
  <si>
    <t>POL3_</t>
  </si>
  <si>
    <t>3114999</t>
  </si>
  <si>
    <t>Dodávka zemního vrutu KSF E 140/1600 mm</t>
  </si>
  <si>
    <t>275171001R00</t>
  </si>
  <si>
    <t>Zemní vruty pro sloupky v. do 2 m, typ 600/6, délky 600 mm</t>
  </si>
  <si>
    <t>800-2</t>
  </si>
  <si>
    <t>RTS 20/ I</t>
  </si>
  <si>
    <t>RTS 16/ I</t>
  </si>
  <si>
    <t>Práce</t>
  </si>
  <si>
    <t>POL1_</t>
  </si>
  <si>
    <t>591100020RAA</t>
  </si>
  <si>
    <t>Chodník z dlažby zámkové, podklad štěrkopísek přírodní , tloušťky 60 mm, celkové tloušťky 200 mm</t>
  </si>
  <si>
    <t>m2</t>
  </si>
  <si>
    <t>AP-HSV</t>
  </si>
  <si>
    <t>Agregovaná položka</t>
  </si>
  <si>
    <t>POL2_</t>
  </si>
  <si>
    <t>odkopávka s přemístěním výkopku v příčných profilech, s naložením na dopravní prostředek a odvozem do 1 km, s uložením výkopku na skládku a úpravou pláně. Podklad ze štěrkopísku s rozprostřením, vlhčením a zhutněním tl. 10 cm. Dodávka a položení dlažby zámkové do lože z těženého kameniva do tl. 5 cm, s vyplněním spár, s dvojím beraněním a se smetením přebytečného materiálu na krajnici. Osazení a dodávka záhonových obrubníků do lože z prostého betonu tl. 5 - 10 cm se zalitím a zatřením spár maltou, s opěrou.</t>
  </si>
  <si>
    <t>SPI</t>
  </si>
  <si>
    <t>Skladba:</t>
  </si>
  <si>
    <t>podklad ze štěrkopísku                  10 cm</t>
  </si>
  <si>
    <t>lože z kameniva                               5 cm</t>
  </si>
  <si>
    <t>dlažba zámková, betonová              6 cm</t>
  </si>
  <si>
    <t>celkem                                            21 cm</t>
  </si>
  <si>
    <t>1,2*1,3</t>
  </si>
  <si>
    <t>VV</t>
  </si>
  <si>
    <t>941955002R00</t>
  </si>
  <si>
    <t>Lešení lehké pracovní pomocné pomocné, o výšce lešeňové podlahy přes 1,2 do 1,9 m</t>
  </si>
  <si>
    <t>800-3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</si>
  <si>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</si>
  <si>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</si>
  <si>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801-1</t>
  </si>
  <si>
    <t>7*7+1,6*2,7+1,2*1,3</t>
  </si>
  <si>
    <t>998014011R00</t>
  </si>
  <si>
    <t>Přesun hmot, budovy mont. jednopodl. s pláštěm</t>
  </si>
  <si>
    <t>t</t>
  </si>
  <si>
    <t>Přesun hmot</t>
  </si>
  <si>
    <t>POL7_</t>
  </si>
  <si>
    <t>762085140R00</t>
  </si>
  <si>
    <t>Zvláštní výkony hoblování viditelných částí krovu_x000D_
 čtyřstranné</t>
  </si>
  <si>
    <t>m</t>
  </si>
  <si>
    <t>800-762</t>
  </si>
  <si>
    <t>RTS 19/ I</t>
  </si>
  <si>
    <t>latě 40/60 po ohoblování : 7*3,9*2*3,2</t>
  </si>
  <si>
    <t>762332120R00</t>
  </si>
  <si>
    <t>Vázané konstrukce krovů montáž_x000D_
 střech pultových, sedlových, valbových, stanových čtvercového nebo obdélníkového půdorysu z řeziva, průřezové plochy přes 120 do 224 cm2</t>
  </si>
  <si>
    <t>nosný rošt 100/180 : (7*9+6,7+9,7+3,2*2)</t>
  </si>
  <si>
    <t>pásek 140/140 : 1,2*16</t>
  </si>
  <si>
    <t>nárožní krokev 140/160 : 5,25*4</t>
  </si>
  <si>
    <t>krokev 100/160 : 3,9*12</t>
  </si>
  <si>
    <t>762332140R00</t>
  </si>
  <si>
    <t>Vázané konstrukce krovů montáž_x000D_
 střech pultových, sedlových, valbových, stanových čtvercového nebo obdélníkového půdorysu z řeziva, průřezové plochy přes 288 do 450 cm2</t>
  </si>
  <si>
    <t>nosný trám 180/200 : (7*3+2,6)</t>
  </si>
  <si>
    <t>vaznice 180/180 : 6,4*4</t>
  </si>
  <si>
    <t>zavětrování 180/200 : 2*4</t>
  </si>
  <si>
    <t>sloupek 180/180 : (3,05*8+1*3)</t>
  </si>
  <si>
    <t>762342203R00</t>
  </si>
  <si>
    <t>Bednění a laťování montáž_x000D_
 laťování střech o sklonu do 60° při vzdálenost latí_x000D_
 přes 220 do 360 mm, vodorovné</t>
  </si>
  <si>
    <t>7*3,9*2</t>
  </si>
  <si>
    <t>762395000R00</t>
  </si>
  <si>
    <t>Spojovací a ochranné prostředky svory, prkna, hřebíky, pásová ocel, vruty, impregnace</t>
  </si>
  <si>
    <t>m3</t>
  </si>
  <si>
    <t>nosný rošt 100/180 : (7*9+6,7+9,7+3,2*2)*0,1*0,18</t>
  </si>
  <si>
    <t>pásek 140/140 : 1,2*16*0,14*0,14</t>
  </si>
  <si>
    <t>nárožní krokev 140/160 : 5,25*4*0,14*0,16</t>
  </si>
  <si>
    <t>krokev 100/160 : 3,9*12*0,1*0,16</t>
  </si>
  <si>
    <t>nosný trám 180/200 : (7*3+2,6)*0,18*0,2</t>
  </si>
  <si>
    <t>vaznice 180/180 : 6,4*4*0,18*0,18</t>
  </si>
  <si>
    <t>zavětrování 180/200 : 2*4*0,18*0,02</t>
  </si>
  <si>
    <t>sloupek 180/180 : (3,05*8+1*3)*0,18*0,18</t>
  </si>
  <si>
    <t>Mezisoučet</t>
  </si>
  <si>
    <t>latě 40/60 : 7*3,9*2*3,2*0,04*0,06</t>
  </si>
  <si>
    <t>7629</t>
  </si>
  <si>
    <t>Dodávka a montáž zábradlí z hranolů KVH</t>
  </si>
  <si>
    <t>bm</t>
  </si>
  <si>
    <t>2,9*7+1,6+2,7*2</t>
  </si>
  <si>
    <t>900100003RA0</t>
  </si>
  <si>
    <t>Oplocení z poplastovaných svařovaných sítí, ocelové sloupky (do zem. vrutu 4 ks, na hmoždiny 3 ks), zemní vruty</t>
  </si>
  <si>
    <t>100 m</t>
  </si>
  <si>
    <t>14/100</t>
  </si>
  <si>
    <t>605158669R</t>
  </si>
  <si>
    <t>Hranol konstrukční masivní KVH Si, Si - pohledový, SM, kvalita S10, vlhkost 15%</t>
  </si>
  <si>
    <t>Koeficient prořez: 0,1</t>
  </si>
  <si>
    <t xml:space="preserve">Koeficient : </t>
  </si>
  <si>
    <t>60517102R</t>
  </si>
  <si>
    <t>lať jehličnaté(SM/JD); průřez do 25 cm2; jakost I; l = 2 000 až 3 990 mm</t>
  </si>
  <si>
    <t>SPCM</t>
  </si>
  <si>
    <t>latě 40/60 : 7*3,9*2*3,2*0,04*0,06*1,35</t>
  </si>
  <si>
    <t>998762202R00</t>
  </si>
  <si>
    <t>Přesun hmot pro konstrukce tesařské v objektech výšky do 12 m</t>
  </si>
  <si>
    <t>50 m vodorovně</t>
  </si>
  <si>
    <t>764901101RT2</t>
  </si>
  <si>
    <t>Klempířské prvky z plechu s povrchovou úpravou krytina střech z ocelových lakovaných tabulí tašková tabule, tloušťka plechu 0,5 mm, povrchová úprava polyester, v ostatních barvách, osazená na dřevo, sklon do 30°</t>
  </si>
  <si>
    <t>800-764</t>
  </si>
  <si>
    <t>včetně spodního těsnění a spojovacích prostředků.</t>
  </si>
  <si>
    <t>POP</t>
  </si>
  <si>
    <t>vč. nároží : 3,9*7*2</t>
  </si>
  <si>
    <t>764908103RT2</t>
  </si>
  <si>
    <t>Klempířské prvky z plechu s povrchovou úpravou okapový systém žlabový kotlík kónický, ocelový žárově zinkovaný plech s povrchovou úpravou, velikost 190 mm, v ostatních barvách</t>
  </si>
  <si>
    <t>764908106RT2</t>
  </si>
  <si>
    <t>Klempířské prvky z plechu s povrchovou úpravou okapový systém podokapní půlkruhový žlab, ocelový žárově zinkovaný plech s povrchovou úpravou, velikost 190 mm, v ostatních barvách</t>
  </si>
  <si>
    <t>včetně háku, čela a spojky.</t>
  </si>
  <si>
    <t>7*4</t>
  </si>
  <si>
    <t>764908110RT2</t>
  </si>
  <si>
    <t>Klempířské prvky z plechu s povrchovou úpravou okapový systém odpadní trouby kruhové, ocelový žárově zinkovaný plech s povrchovou úpravou, průměr 120 mm, v ostatních barvách</t>
  </si>
  <si>
    <t>včetně kolena, objímky, mezikusu, spojovacího materiálu a zednické výpomoci.</t>
  </si>
  <si>
    <t>4,5*2</t>
  </si>
  <si>
    <t>998764201R00</t>
  </si>
  <si>
    <t>Přesun hmot pro konstrukce klempířské v objektech výšky do 6 m</t>
  </si>
  <si>
    <t>611981855R</t>
  </si>
  <si>
    <t>prkno terasové dřevěné; borovice; tl = 26 mm; š = 140,0 mm; l = 4 200 mm; povrch jemně drážkovaný</t>
  </si>
  <si>
    <t>53,32*1,2</t>
  </si>
  <si>
    <t>766441111R00</t>
  </si>
  <si>
    <t>Montáž dřevěných a kompozitních podlah teras z prken, včetně podkladního roštu</t>
  </si>
  <si>
    <t>800-766</t>
  </si>
  <si>
    <t>včetně položení podkladního roštu do štěrkového lože, nebo na rovný pevný povrch, položení palubek a upevnění nerezovými šrouby skrytým spojem. Bez povrchové úpravy nátěrem.</t>
  </si>
  <si>
    <t>7*7+1,6*2,7</t>
  </si>
  <si>
    <t>998766201R00</t>
  </si>
  <si>
    <t>Přesun hmot pro konstrukce truhlářské v objektech výšky do 6 m</t>
  </si>
  <si>
    <t>005121 R</t>
  </si>
  <si>
    <t>Zařízení staveniště</t>
  </si>
  <si>
    <t>Soubor</t>
  </si>
  <si>
    <t>VRN</t>
  </si>
  <si>
    <t>POL99_8</t>
  </si>
  <si>
    <t>Veškeré náklady spojené s vybudováním, provozem a odstraněním zařízení staveniště.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</si>
  <si>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</si>
  <si>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</si>
  <si>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</si>
  <si>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</si>
  <si>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</si>
  <si>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</si>
  <si>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SUM</t>
  </si>
  <si>
    <t>END</t>
  </si>
  <si>
    <t>317121151RT2</t>
  </si>
  <si>
    <t>Montáž ŽB překladů dodatečně do připravených rýh včetně dodávky železobetonových prefabrikátů_x000D_
 délky 1190 mm, šířky 140 mm, výšky 140 mm</t>
  </si>
  <si>
    <t>801-4</t>
  </si>
  <si>
    <t>z pomocného pracovního lešení o výšce podlahy do 1900 mm a pro zatížení do 1,5 kPa,</t>
  </si>
  <si>
    <t>121 : 1</t>
  </si>
  <si>
    <t>342248112R00</t>
  </si>
  <si>
    <t>Příčky z tvárnic pálených Příčky z tvárnic pálených tloušťky 115 mm, z děrovaných příčkovek, P 10, na maltu MVC 5</t>
  </si>
  <si>
    <t>jednoduché nebo příčky zděné do svislé dřevěné, cihelné, betonové nebo ocelové konstrukce na jakoukoliv maltu vápenocementovou (MVC) nebo cementovou (MC),</t>
  </si>
  <si>
    <t>121 - zazdívka otvoru dveří : 0,95*2,05</t>
  </si>
  <si>
    <t>132 : 0,95*2,05</t>
  </si>
  <si>
    <t>342032249T00</t>
  </si>
  <si>
    <t>Příčka Rigidur tl.150,1x CW,2x opl.,deska 12,5mm akustická</t>
  </si>
  <si>
    <t>Kalkul</t>
  </si>
  <si>
    <t>032 : 7,2*3</t>
  </si>
  <si>
    <t>205 : 3,1*3-0,9*1,97</t>
  </si>
  <si>
    <t>602016195R00</t>
  </si>
  <si>
    <t>Omítky stěn z hotových směsí Doplňkové práce pro omítky stěn z hotových směsí_x000D_
 hloubková penetrace stěn silikátová</t>
  </si>
  <si>
    <t>po jednotlivých vrstvách</t>
  </si>
  <si>
    <t>003 : (5,9+7,2)*2*3</t>
  </si>
  <si>
    <t>004 : (5,5+7,2)*2*3</t>
  </si>
  <si>
    <t>032 : (5,85*2+7,2+0,25*5+0,35*2)*3-2,4*1,5*2</t>
  </si>
  <si>
    <t>034 : (8,7+7,2+0,25)*2*3-2,4*1,5*3</t>
  </si>
  <si>
    <t>120 : (6,05+7+0,33*2)*2*3-2,4*1,2*2</t>
  </si>
  <si>
    <t>121 : (2,75+7,35)*2*3-2,4*2,4</t>
  </si>
  <si>
    <t>130 : (9,075+7,35+0,35+0,4)*2*3-2,4*2,4*3</t>
  </si>
  <si>
    <t>132 : (3,075+7,35)*2*3-2,4*2,4</t>
  </si>
  <si>
    <t>133 : (5,7+7,35+0,35+0,4)*2*3-2,4*2,4*2</t>
  </si>
  <si>
    <t>203 : (2,9+7,2)*2*3-2,4*2,4</t>
  </si>
  <si>
    <t>205 : (6,025+10,6)*2*3-2,4*2,4*2</t>
  </si>
  <si>
    <t>612403399RT2</t>
  </si>
  <si>
    <t>Hrubá výplň rýh ve stěnách, jakoukoliv maltou maltou ze suchých směsí_x000D_
 jakékoliv šířky</t>
  </si>
  <si>
    <t>jakékoliv šířky rýhy,</t>
  </si>
  <si>
    <t>004 : 14*0,3</t>
  </si>
  <si>
    <t>032, 034 : 2*2,5*0,3</t>
  </si>
  <si>
    <t>120 : 9*0,3</t>
  </si>
  <si>
    <t>612421331RT2</t>
  </si>
  <si>
    <t>Oprava vnitřních vápenných omítek stěn v množství opravované plochy přes 10 do 30 %,  štukových</t>
  </si>
  <si>
    <t>Včetně pomocného pracovního lešení o výšce podlahy do 1900 mm a pro zatížení do 1,5 kPa.</t>
  </si>
  <si>
    <t>Odkaz na mn. položky pořadí 4 : 784,50000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</si>
  <si>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</si>
  <si>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</si>
  <si>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</si>
  <si>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>205 : (1+2,05*2)*0,2</t>
  </si>
  <si>
    <t>631312141R00</t>
  </si>
  <si>
    <t>Doplnění mazanin betonem prostým rýh v dosavadních mazaninách</t>
  </si>
  <si>
    <t>prostým betonem (s dodáním hmot) bez potěru,</t>
  </si>
  <si>
    <t>004 : 3*0,25*0,2</t>
  </si>
  <si>
    <t>130 : 11*0,25*0,2</t>
  </si>
  <si>
    <t>642942111RU4</t>
  </si>
  <si>
    <t>Osazení zárubní dveřních ocelových bez dveřních křídel, do zdiva včetně kotvení, na jakoukoliv cementovou maltu, s vybetonováním prahu v zárubni a s osazením špalíků nebo latí pro dřevěný práh_x000D_
 včetně dodávky zárubní_x000D_
 80 x 197 x 16 cm</t>
  </si>
  <si>
    <t>642942111RU5</t>
  </si>
  <si>
    <t>Osazení zárubní dveřních ocelových bez dveřních křídel, do zdiva včetně kotvení, na jakoukoliv cementovou maltu, s vybetonováním prahu v zárubni a s osazením špalíků nebo latí pro dřevěný práh_x000D_
 včetně dodávky zárubní_x000D_
 90 x 197 x 16 cm</t>
  </si>
  <si>
    <t>205 : 1</t>
  </si>
  <si>
    <t>89921    OA0</t>
  </si>
  <si>
    <t>VÝŠKOVÁ ÚPRAVA POKLOPŮ</t>
  </si>
  <si>
    <t>004 - demontáž původního, osazení nového poklopu : 2</t>
  </si>
  <si>
    <t>55340034R</t>
  </si>
  <si>
    <t>poklop inspekční šachty světlost 900 x 900 mm; výška rámu 75 mm; nosnost 5,0 t; Al</t>
  </si>
  <si>
    <t>004 : 2</t>
  </si>
  <si>
    <t>941955001R00</t>
  </si>
  <si>
    <t>Lešení lehké pracovní pomocné pomocné, o výšce lešeňové podlahy do 1,2 m</t>
  </si>
  <si>
    <t>Odkaz na mn. položky pořadí 4 : 784,50000*0,414</t>
  </si>
  <si>
    <t>podhledy 004,032,034 : 0,6721*(5,5+5,85+8,7)*6,3</t>
  </si>
  <si>
    <t>1PP : 42,11+39,6+41,82+62,37</t>
  </si>
  <si>
    <t>1NP : 42,78+20,07+65,57+22,47+40,91</t>
  </si>
  <si>
    <t>2NP : 20,55+61,69</t>
  </si>
  <si>
    <t>953761133R00</t>
  </si>
  <si>
    <t>Odvětrání svislé troubami kruhovými PVC průměr 160 x 3,2 mm</t>
  </si>
  <si>
    <t>s obetonováním ve stropních prostupech</t>
  </si>
  <si>
    <t>204 : 6</t>
  </si>
  <si>
    <t>9501</t>
  </si>
  <si>
    <t>Zhotovení prostupu stropem a střechou pro VZT, vč. zapravení a zaizolování prostupů, D 160 mm</t>
  </si>
  <si>
    <t>kpl</t>
  </si>
  <si>
    <t>962031116R00</t>
  </si>
  <si>
    <t>Bourání příček z cihel a tvárnic z cihel pálených plných, tloušťky 140 mm</t>
  </si>
  <si>
    <t>801-3</t>
  </si>
  <si>
    <t>nebo vybourání otvorů průřezové plochy přes 4 m2 v příčkách, včetně pomocného lešení o výšce podlahy do 1900 mm a pro zatížení do 1,5 kPa  (150 kg/m2),</t>
  </si>
  <si>
    <t>032 : 6,6*3</t>
  </si>
  <si>
    <t>120 : 1,4*3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</si>
  <si>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</si>
  <si>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</si>
  <si>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</si>
  <si>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121,133,205 : 3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</si>
  <si>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</si>
  <si>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</si>
  <si>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121,133,205 : 0,95*2,05*3</t>
  </si>
  <si>
    <t>970231150R00</t>
  </si>
  <si>
    <t>Řezání cihleného zdiva řezání cihelného zdiva, hloubka řezu 150 mm</t>
  </si>
  <si>
    <t>032 : 3*2</t>
  </si>
  <si>
    <t>120 : 3*2</t>
  </si>
  <si>
    <t>970251200R00</t>
  </si>
  <si>
    <t>Řezání železobetonu řezání železobetonu, hloubka řezu 200 mm</t>
  </si>
  <si>
    <t>004 : (3+2,5)*2</t>
  </si>
  <si>
    <t>130 : 11*2</t>
  </si>
  <si>
    <t>973031813R00</t>
  </si>
  <si>
    <t>Vysekání v cihelném zdivu výklenků a kapes kapes pro zavázání nových příček na jakoukoliv maltu vápennou nebo vápenocementovou, tloušťky do 150 mm</t>
  </si>
  <si>
    <t>121,133 : 2*2,05*2</t>
  </si>
  <si>
    <t>974031155R00</t>
  </si>
  <si>
    <t>Vysekání rýh v jakémkoliv zdivu cihelném v ploše_x000D_
 do hloubky 100 mm, šířky do 200 mm</t>
  </si>
  <si>
    <t>Včetně pomocného lešení o výšce podlahy do 1900 mm a pro zatížení do 1,5 kPa  (150 kg/m2).</t>
  </si>
  <si>
    <t>004 : 14</t>
  </si>
  <si>
    <t>032,034 : 2*2,5</t>
  </si>
  <si>
    <t>120 : 11</t>
  </si>
  <si>
    <t>974031666R00</t>
  </si>
  <si>
    <t>Vysekání rýh v jakémkoliv zdivu cihelném pro vtahování nosníků do zdí, před vybouráním otvorů_x000D_
 do hloubky 150 mm, při výšce nosníku do 250 mm</t>
  </si>
  <si>
    <t>121 : 1,3</t>
  </si>
  <si>
    <t>974042574R00</t>
  </si>
  <si>
    <t>Vysekání rýh v betonové a jiné monolitické dlažbě do hloubky 200 mm, šířky do 150 mm</t>
  </si>
  <si>
    <t>s betonovým podkladem,</t>
  </si>
  <si>
    <t>004 : 3+2,5</t>
  </si>
  <si>
    <t>130 : 11</t>
  </si>
  <si>
    <t>974042577R00</t>
  </si>
  <si>
    <t>Vysekání rýh v betonové a jiné monolitické dlažbě do hloubky 200 mm, šířky do 300 mm</t>
  </si>
  <si>
    <t>978013141R00</t>
  </si>
  <si>
    <t>Otlučení omítek vápenných nebo vápenocementových vnitřních stěn, v rozsahu do 30 %</t>
  </si>
  <si>
    <t>978059521R00</t>
  </si>
  <si>
    <t>Odsekání a odebrání obkladů stěn z obkládaček vnitřních z jakýchkoliv materiálů, plochy do 2 m2</t>
  </si>
  <si>
    <t>včetně otlučení podkladní omítky až na zdivo,</t>
  </si>
  <si>
    <t>034 : 1,5*1,5</t>
  </si>
  <si>
    <t>460680024RT1</t>
  </si>
  <si>
    <t>Průraz zdivem v cihlové zdi tloušťky 60 cm, plochy do 0,09 m2</t>
  </si>
  <si>
    <t>999281108R00</t>
  </si>
  <si>
    <t xml:space="preserve">Přesun hmot pro opravy a údržbu objektů pro opravy a údržbu dosavadních objektů včetně vnějších plášťů_x000D_
 výšky do 12 m,  </t>
  </si>
  <si>
    <t>oborů 801, 803, 811 a 812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</si>
  <si>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</si>
  <si>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</si>
  <si>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</si>
  <si>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004,130 : (3+11)*0,2</t>
  </si>
  <si>
    <t>711141559RZ4</t>
  </si>
  <si>
    <t xml:space="preserve">Provedení izolace proti zemní vlhkosti pásy přitavením vodorovná, 2 vrstvy, s dodávkou izolačního pásu se skleněnou nebo polyesterovou vložkou,  </t>
  </si>
  <si>
    <t>Odkaz na mn. položky pořadí 31 : 2,80000</t>
  </si>
  <si>
    <t>998711202R00</t>
  </si>
  <si>
    <t>Přesun hmot pro izolace proti vodě svisle do 12 m</t>
  </si>
  <si>
    <t>50 m vodorovně měřeno od těžiště půdorysné plochy skládky do těžiště půdorysné plochy objektu</t>
  </si>
  <si>
    <t>721200001RA0</t>
  </si>
  <si>
    <t>Kanalizace z trub PVC vnitřní, D 50x1,8 mm</t>
  </si>
  <si>
    <t>AP-PSV</t>
  </si>
  <si>
    <t>Potrubí pro vnitřní kanalizaci ČSN ISO 3633.</t>
  </si>
  <si>
    <t xml:space="preserve">DN 32 : </t>
  </si>
  <si>
    <t>004 klima : 10</t>
  </si>
  <si>
    <t xml:space="preserve">DN 50 : </t>
  </si>
  <si>
    <t>004 : 5*0,5+6</t>
  </si>
  <si>
    <t>032,034 : 4*0,5+5</t>
  </si>
  <si>
    <t>120 : 0,5</t>
  </si>
  <si>
    <t>130 : 5*0,5+13,5</t>
  </si>
  <si>
    <t>721200002RA0</t>
  </si>
  <si>
    <t>Kanalizace z trub PVC vnitřní, D 110x2,2 mm</t>
  </si>
  <si>
    <t>004 : 2,5</t>
  </si>
  <si>
    <t>Napojení na stávající kanalizaci</t>
  </si>
  <si>
    <t>004 : 4</t>
  </si>
  <si>
    <t>032, 034 : 2</t>
  </si>
  <si>
    <t>120,130 : 2</t>
  </si>
  <si>
    <t>722200003RAB</t>
  </si>
  <si>
    <t>Vodovod z trub polyetylénových DN 20/2, ochrana potrubí izolačním pouzdrem z pěněného polyetylénu</t>
  </si>
  <si>
    <t>podíl nákladů na armatury, tlaková zkouška, proplach a dezinfekce.</t>
  </si>
  <si>
    <t>004 : 44</t>
  </si>
  <si>
    <t>032,034 : 12</t>
  </si>
  <si>
    <t>120 : 2,5</t>
  </si>
  <si>
    <t>130 : 15</t>
  </si>
  <si>
    <t>725100001RA0</t>
  </si>
  <si>
    <t xml:space="preserve">Zařizovací předměty - dodávka a montáž umyvadla, baterie, zápachové uzávěrky,  </t>
  </si>
  <si>
    <t>0,5 m kanalizačního připojovacího potrubí, vyvedení a upevnění kanalizační a vodovodní výpustky, osazení umyvadla, sifonu a vodovodní baterie. S dodávkou materiálu.</t>
  </si>
  <si>
    <t>004,032,034 : 4</t>
  </si>
  <si>
    <t>120 : 1</t>
  </si>
  <si>
    <t>725290020RA0</t>
  </si>
  <si>
    <t>Demontáž zařizovacích předmětů umyvadla včetně baterie a konzol</t>
  </si>
  <si>
    <t>Svislé přemístění ze 2. NP, nebo 1. PP, vodorovné vnitrostaveništní přemístění do 30 m, odvoz na skládku do 10 km. Bez poplatku za skládku.</t>
  </si>
  <si>
    <t>034 : 1</t>
  </si>
  <si>
    <t>130,133 : 2</t>
  </si>
  <si>
    <t>766661112R00</t>
  </si>
  <si>
    <t>Montáž dveřních křídel kompletizovaných otevíravých ,  , do ocelové nebo fošnové zárubně, jednokřídlových, šířky do 800 mm</t>
  </si>
  <si>
    <t>766661122R00</t>
  </si>
  <si>
    <t>Montáž dveřních křídel kompletizovaných otevíravých ,  , do ocelové nebo fošnové zárubně, jednokřídlových, šířky přes 800 mm</t>
  </si>
  <si>
    <t>766670021R00</t>
  </si>
  <si>
    <t>Montáž obložkové zárubně a dveřního křídla kliky a štítku</t>
  </si>
  <si>
    <t>998766202R00</t>
  </si>
  <si>
    <t>Přesun hmot pro konstrukce truhlářské v objektech výšky do 12 m</t>
  </si>
  <si>
    <t>7662</t>
  </si>
  <si>
    <t>Dodávka a montáž pódia 2000x5000 mm</t>
  </si>
  <si>
    <t>54914630R</t>
  </si>
  <si>
    <t>kování interiérové kliky se štíty pro klíč; povrch - kliky pochromované; povrch - štíty leštěná nerez</t>
  </si>
  <si>
    <t>61161803R</t>
  </si>
  <si>
    <t>dveře vnitřní š = 800 mm; h = 1 970,0 mm; dýhované, hladké; otevíravé; počet křídel 1; plné; dub, buk, jasan, mahagon</t>
  </si>
  <si>
    <t>6116180T</t>
  </si>
  <si>
    <t>Dveře vnitřní hladké plné 1kř. 90x197 akustické</t>
  </si>
  <si>
    <t>767586101RT1</t>
  </si>
  <si>
    <t xml:space="preserve">Montáž podhledů lamelových a kazetových Podhledy nosný rošt pro podhledy  rošt pro rovnou, částečně zapuštěnou a poloskrytou hranu desek, v modulu 600 x 600 mm,  </t>
  </si>
  <si>
    <t>800-767</t>
  </si>
  <si>
    <t>004 : 5,5*6,3</t>
  </si>
  <si>
    <t>032 : 5,85*6,3</t>
  </si>
  <si>
    <t>034 : 8,7*6,3</t>
  </si>
  <si>
    <t>767586201RV9</t>
  </si>
  <si>
    <t>Montáž podhledů lamelových a kazetových Podhledy podhled minerální, s rovnou hranou</t>
  </si>
  <si>
    <t>Odkaz na mn. položky pořadí 48 : 126,31500</t>
  </si>
  <si>
    <t>998767201R00</t>
  </si>
  <si>
    <t>Přesun hmot pro kovové stavební doplňk. konstrukce v objektech výšky do 6 m</t>
  </si>
  <si>
    <t>776401800RT1</t>
  </si>
  <si>
    <t>Demontáž soklíků nebo lišt pryžových nebo PVC odstranění a uložení na hromady</t>
  </si>
  <si>
    <t>800-775</t>
  </si>
  <si>
    <t>003 : (5,9+7,2)*2</t>
  </si>
  <si>
    <t>004 : (5,5+7,2)*2</t>
  </si>
  <si>
    <t>032 : (5,85*2+7,2+0,25*5+0,35*2)</t>
  </si>
  <si>
    <t>034 : (8,7+7,2+0,25)*2</t>
  </si>
  <si>
    <t>120 : (6,05+7+0,33*2)*2</t>
  </si>
  <si>
    <t>121 : (2,75+7,35)*2</t>
  </si>
  <si>
    <t>130 : (9,075+7,35+0,35+0,4)*2</t>
  </si>
  <si>
    <t>132 : (3,075+7,35)*2</t>
  </si>
  <si>
    <t>133 : (5,7+7,35+0,35+0,4)*2</t>
  </si>
  <si>
    <t>203 : (2,9+7,2)*2</t>
  </si>
  <si>
    <t>205 : (6,025+10,6)*2</t>
  </si>
  <si>
    <t>776511810R00</t>
  </si>
  <si>
    <t>Odstranění povlakových podlah z nášlapné plochy lepených, bez podložky, z ploch přes 20 m2</t>
  </si>
  <si>
    <t>776520010RAG</t>
  </si>
  <si>
    <t>Podlahy povlakové z PVC podlahovina homogenní protiskluzná, tl. 2,0 mm, z pásů, včetně soklíku</t>
  </si>
  <si>
    <t>lepení a dodávka podlahoviny z PVC, bez podkladu. Svaření podlahoviny. Dodávka a lepení podlahových soklíků z měkčeného PVC. Pastování a vyleštění podlah.</t>
  </si>
  <si>
    <t>Odkaz na mn. položky pořadí 52 : 459,94000</t>
  </si>
  <si>
    <t>Odkaz na mn. položky pořadí 54 : 42,78000*-1</t>
  </si>
  <si>
    <t>776520030RAC</t>
  </si>
  <si>
    <t>Podlahy povlakové z PVC podlahovina homogenní protiskluzná elektrostaticky vodivá, 610 x 610 x 2,0 mm, z čtverců antistatická, včetně soklíku</t>
  </si>
  <si>
    <t>120 : 42,78</t>
  </si>
  <si>
    <t>998776201R00</t>
  </si>
  <si>
    <t>Přesun hmot pro podlahy povlakové v objektech výšky do 6 m</t>
  </si>
  <si>
    <t>vodorovně do 50 m</t>
  </si>
  <si>
    <t>777531023R00</t>
  </si>
  <si>
    <t xml:space="preserve"> Podlahy ze stěrky akrylátové s disperzí samonivelační hmota, tloušťky 3 mm</t>
  </si>
  <si>
    <t>800-773</t>
  </si>
  <si>
    <t>včetně penetrace podkladu</t>
  </si>
  <si>
    <t>998777202R00</t>
  </si>
  <si>
    <t>Přesun hmot pro podlahy syntetické v objektech výšky do 12 m</t>
  </si>
  <si>
    <t>781470010RAI</t>
  </si>
  <si>
    <t xml:space="preserve">Obklad vnitřní keramický 200 x 200 mm, do malty, bez dodávky obkladu,  </t>
  </si>
  <si>
    <t>z dlaždic keramických kladených do malty, včetně spárování a podílu práce v omezeném prostoru a na malých plochách.</t>
  </si>
  <si>
    <t>004 : (7,65+6,15)*1,5</t>
  </si>
  <si>
    <t>032 : (0,6+1,8)*1,5</t>
  </si>
  <si>
    <t>034 : (0,6+1,8)*1,5</t>
  </si>
  <si>
    <t>120 : 1,65*1,5</t>
  </si>
  <si>
    <t>998781202R00</t>
  </si>
  <si>
    <t>Přesun hmot pro obklady keramické v objektech výšky do 12 m</t>
  </si>
  <si>
    <t>800-771</t>
  </si>
  <si>
    <t>597813613R</t>
  </si>
  <si>
    <t>obklad keramický š = 198 mm; l = 198 mm; h = 6,5 mm; pro interiér; barva světle zelená; lesk</t>
  </si>
  <si>
    <t>Odkaz na mn. položky pořadí 58 : 30,37500</t>
  </si>
  <si>
    <t>Koeficient : 0,06</t>
  </si>
  <si>
    <t>783222110R00</t>
  </si>
  <si>
    <t>Nátěry kov.stavebních doplňk.konstrukcí syntetické 2x email</t>
  </si>
  <si>
    <t>800-783</t>
  </si>
  <si>
    <t>včetně pomocného lešení.</t>
  </si>
  <si>
    <t>121,205 : 1,25*2</t>
  </si>
  <si>
    <t>783903811R00</t>
  </si>
  <si>
    <t>Ostatní práce odmaštění chemickými rozpuštědly</t>
  </si>
  <si>
    <t>Odkaz na mn. položky pořadí 61 : 2,50000</t>
  </si>
  <si>
    <t>784402801R00</t>
  </si>
  <si>
    <t>Odstranění maleb oškrabáním, v místnostech do 3,8 m</t>
  </si>
  <si>
    <t>800-784</t>
  </si>
  <si>
    <t xml:space="preserve">stěny : </t>
  </si>
  <si>
    <t>032 : (5,85*2+7,2+0,25*5+0,35*2)*3</t>
  </si>
  <si>
    <t>034 : (8,7+7,2+0,25)*2*3</t>
  </si>
  <si>
    <t>120 : (6,05+7+0,33*2)*2*3</t>
  </si>
  <si>
    <t>121 : (2,75+7,35)*2*3-(2,4*2,4-4)</t>
  </si>
  <si>
    <t>130 : (9,075+7,35+0,35+0,4)*2*3-(2,4*2,4-4)*3</t>
  </si>
  <si>
    <t>132 : (3,075+7,35)*2*3-(2,4*2,4-4)</t>
  </si>
  <si>
    <t>133 : (5,7+7,35+0,35+0,4)*2*3-(2,4*2,4-4)*2</t>
  </si>
  <si>
    <t>203 : (2,9+7,2)*2*3-(2,4*2,4-4)</t>
  </si>
  <si>
    <t>205 : (6,025+10,6)*2*3-(2,4*2,4-4)*2</t>
  </si>
  <si>
    <t xml:space="preserve">strop : </t>
  </si>
  <si>
    <t>784161401R00</t>
  </si>
  <si>
    <t>Příprava povrchu Penetrace (napouštění) podkladu disperzní, jednonásobná</t>
  </si>
  <si>
    <t>784165512R00</t>
  </si>
  <si>
    <t>Malby z malířských směsí otěruvzdorných,  , bělost 93 %, dvojnásobné</t>
  </si>
  <si>
    <t>786622211RT1</t>
  </si>
  <si>
    <t>Zastiňující zařízení lamelové žaluzie vnitřní, pro okna plastová</t>
  </si>
  <si>
    <t>800-786</t>
  </si>
  <si>
    <t>003,004 : 2,4*0,6*4</t>
  </si>
  <si>
    <t>032,034 : 2,4*1,5*5</t>
  </si>
  <si>
    <t>120 : 2,4*1,2*2</t>
  </si>
  <si>
    <t>121,130,132,133 : 2,4*2,4*7</t>
  </si>
  <si>
    <t>203,205 : 2,4*2,4*3</t>
  </si>
  <si>
    <t>55346620R</t>
  </si>
  <si>
    <t>žaluzie vnitřní</t>
  </si>
  <si>
    <t>55346623R</t>
  </si>
  <si>
    <t>55346624R</t>
  </si>
  <si>
    <t>121,130,132,133,203,205 : 2,4*2,4*10</t>
  </si>
  <si>
    <t>998786202R00</t>
  </si>
  <si>
    <t>Přesun hmot pro čalounické úpravy v objektech výšky do 12 m</t>
  </si>
  <si>
    <t>979087113R00</t>
  </si>
  <si>
    <t>Nakládání vybouraných hmot na dopravní prostředky</t>
  </si>
  <si>
    <t>Přesun suti</t>
  </si>
  <si>
    <t>POL8_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</si>
  <si>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</si>
  <si>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</si>
  <si>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</si>
  <si>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</si>
  <si>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</si>
  <si>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</si>
  <si>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</si>
  <si>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</si>
  <si>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</si>
  <si>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979990107R00</t>
  </si>
  <si>
    <t>Poplatek za skládku směs betonu,cihel a dřeva</t>
  </si>
  <si>
    <t>Pol__1</t>
  </si>
  <si>
    <t>Vypínač 63A/3f</t>
  </si>
  <si>
    <t>ks</t>
  </si>
  <si>
    <t>POL1_1</t>
  </si>
  <si>
    <t>Pol__2</t>
  </si>
  <si>
    <t>Svodič typ 2</t>
  </si>
  <si>
    <t>set</t>
  </si>
  <si>
    <t>Pol__3</t>
  </si>
  <si>
    <t>Jistič 10kA - 10C/1</t>
  </si>
  <si>
    <t>Pol__4</t>
  </si>
  <si>
    <t>Jistič 10kA - 16B/1</t>
  </si>
  <si>
    <t>Pol__5</t>
  </si>
  <si>
    <t>Jistič 10kA - 16B/3</t>
  </si>
  <si>
    <t>Pol__6</t>
  </si>
  <si>
    <t>10B/1N/0,03 kombinace  chrániče a jističe</t>
  </si>
  <si>
    <t>783201831R00</t>
  </si>
  <si>
    <t>Odstranění nátěrů z kovových doplňk.konstrukcí proudový chránič 4p, 25A, 0,03A</t>
  </si>
  <si>
    <t>Pol__8</t>
  </si>
  <si>
    <t>proudový chránič 4p, 40A, 0,03A</t>
  </si>
  <si>
    <t>Pol__9</t>
  </si>
  <si>
    <t>PE</t>
  </si>
  <si>
    <t>Pol__10</t>
  </si>
  <si>
    <t>N</t>
  </si>
  <si>
    <t>Pol__11</t>
  </si>
  <si>
    <t>L</t>
  </si>
  <si>
    <t>Pol__12</t>
  </si>
  <si>
    <t>Podružný materiál, svorky, žlaby, vývodky, drátování ...</t>
  </si>
  <si>
    <t>Pol__13</t>
  </si>
  <si>
    <t>Rozvodnice ocep Z-podle výrobce, IP40/20</t>
  </si>
  <si>
    <t>Pol__14</t>
  </si>
  <si>
    <t>Pol__15</t>
  </si>
  <si>
    <t>Pol__16</t>
  </si>
  <si>
    <t>Pol__17</t>
  </si>
  <si>
    <t>Pol__18</t>
  </si>
  <si>
    <t>Jistič 10kA - 16C/3</t>
  </si>
  <si>
    <t>Pol__19</t>
  </si>
  <si>
    <t>Pol__20</t>
  </si>
  <si>
    <t>proudový chránič 4p, 25A, 0,03A</t>
  </si>
  <si>
    <t>Pol__21</t>
  </si>
  <si>
    <t>Pol__22</t>
  </si>
  <si>
    <t>Pol__23</t>
  </si>
  <si>
    <t>Pol__24</t>
  </si>
  <si>
    <t>Pol__25</t>
  </si>
  <si>
    <t>Pol__26</t>
  </si>
  <si>
    <t>Pol__27</t>
  </si>
  <si>
    <t>Vypínač 32A/3f</t>
  </si>
  <si>
    <t>Pol__28</t>
  </si>
  <si>
    <t>Pol__29</t>
  </si>
  <si>
    <t>Pol__30</t>
  </si>
  <si>
    <t>Pol__31</t>
  </si>
  <si>
    <t>16C/1N/0,03 kombinace  chrániče a jističe</t>
  </si>
  <si>
    <t>Pol__32</t>
  </si>
  <si>
    <t>Pol__33</t>
  </si>
  <si>
    <t>Pol__34</t>
  </si>
  <si>
    <t>Pol__35</t>
  </si>
  <si>
    <t>Pol__36</t>
  </si>
  <si>
    <t>Pol__37</t>
  </si>
  <si>
    <t>Jistič 10kA - 20C/1</t>
  </si>
  <si>
    <t>Pol__38</t>
  </si>
  <si>
    <t>Jistič 10kA - 25C/3</t>
  </si>
  <si>
    <t>Pol__39</t>
  </si>
  <si>
    <t>Jistič 10kA - 50B/3</t>
  </si>
  <si>
    <t>Pol__40</t>
  </si>
  <si>
    <t>Jistič 10kA - 63B/3</t>
  </si>
  <si>
    <t>Pol__41</t>
  </si>
  <si>
    <t>Pol__42</t>
  </si>
  <si>
    <t>Pol__43</t>
  </si>
  <si>
    <t>Pol__44</t>
  </si>
  <si>
    <t>Krabice přístrojová 68</t>
  </si>
  <si>
    <t>Pol__45</t>
  </si>
  <si>
    <t>Krabice protahovací 68, víčko</t>
  </si>
  <si>
    <t>Pol__46</t>
  </si>
  <si>
    <t>Krabice odbočná 68, svorkovnice, víčko</t>
  </si>
  <si>
    <t>Pol__47</t>
  </si>
  <si>
    <t>ABOX 040 krabice, svorkovnice</t>
  </si>
  <si>
    <t>Pol__48</t>
  </si>
  <si>
    <t>WAGO 273-104 3x1-2,5 krabicová svorka</t>
  </si>
  <si>
    <t>Pol__49</t>
  </si>
  <si>
    <t>WAGO 273-102 4x1-2,5 krabicová svorka</t>
  </si>
  <si>
    <t>Pol__50</t>
  </si>
  <si>
    <t>WAGO 273-105 5x1-2,5 krabicová svorka</t>
  </si>
  <si>
    <t>Pol__51</t>
  </si>
  <si>
    <t>FX 16 sv. šedá</t>
  </si>
  <si>
    <t>Pol__52</t>
  </si>
  <si>
    <t>FX 25 sv.šedá</t>
  </si>
  <si>
    <t>Pol__53</t>
  </si>
  <si>
    <t>FX 32 sv. šedá</t>
  </si>
  <si>
    <t>Pol__54T00</t>
  </si>
  <si>
    <t>Drátěný žlab pozinkovaný 50/50, na závitovkách, komplet</t>
  </si>
  <si>
    <t>Pol__55</t>
  </si>
  <si>
    <t>Protip.pruchod stropem t 90min</t>
  </si>
  <si>
    <t>Pol__56</t>
  </si>
  <si>
    <t>Protip.pruchod stenou t 90min</t>
  </si>
  <si>
    <t>Pol__57</t>
  </si>
  <si>
    <t>Ocelová konstrukce</t>
  </si>
  <si>
    <t>kg</t>
  </si>
  <si>
    <t>Pol__58</t>
  </si>
  <si>
    <t>CYKY-0 2x1.5</t>
  </si>
  <si>
    <t>Pol__59</t>
  </si>
  <si>
    <t>CYKY-0 3x1.5</t>
  </si>
  <si>
    <t>Pol__60</t>
  </si>
  <si>
    <t>CYKY-J 3x1.5</t>
  </si>
  <si>
    <t>Pol__61</t>
  </si>
  <si>
    <t>CYKY-J 3x2.5</t>
  </si>
  <si>
    <t>Pol__62</t>
  </si>
  <si>
    <t>CYKY-J 3x4</t>
  </si>
  <si>
    <t>Pol__63</t>
  </si>
  <si>
    <t>CYKY-J 5x2.5</t>
  </si>
  <si>
    <t>Pol__64</t>
  </si>
  <si>
    <t>CYKY-J 5x4</t>
  </si>
  <si>
    <t>Pol__65</t>
  </si>
  <si>
    <t>CYKY-J 5x10</t>
  </si>
  <si>
    <t>Pol__66</t>
  </si>
  <si>
    <t>CYKY-J 5x16</t>
  </si>
  <si>
    <t>Pol__67</t>
  </si>
  <si>
    <t>CYY 1x6 zz</t>
  </si>
  <si>
    <t>Pol__68</t>
  </si>
  <si>
    <t>CYY 1x16 zz</t>
  </si>
  <si>
    <t>Pol__69</t>
  </si>
  <si>
    <t>Ukončení vodiče do 2,5mm2</t>
  </si>
  <si>
    <t>Pol__70</t>
  </si>
  <si>
    <t>Ukončení vodiče do 10mm2</t>
  </si>
  <si>
    <t>Pol__71</t>
  </si>
  <si>
    <t>Ukončení vodiče do 16mm2</t>
  </si>
  <si>
    <t>Pol__72</t>
  </si>
  <si>
    <t>spínač č5, jednopólový, IP20, pod om.</t>
  </si>
  <si>
    <t>Pol__73</t>
  </si>
  <si>
    <t>spínač č5, jednopólový, IP55</t>
  </si>
  <si>
    <t>Pol__74</t>
  </si>
  <si>
    <t>spínač č6, jednopólový, IP20, pod om. orient. dout.</t>
  </si>
  <si>
    <t>Pol__75</t>
  </si>
  <si>
    <t>sporáková kombinace 25A,3f, signalizace</t>
  </si>
  <si>
    <t>Pol__76</t>
  </si>
  <si>
    <t>detektor pohybu 180 st., IP44, pod om.</t>
  </si>
  <si>
    <t>Pol__77</t>
  </si>
  <si>
    <t>zásuvka 230V/16A, IP20, zapuštěná</t>
  </si>
  <si>
    <t>Pol__78</t>
  </si>
  <si>
    <t>zásuvka 230V/16A, IP20, zapuštěná, svodič typ 3</t>
  </si>
  <si>
    <t>Pol__79</t>
  </si>
  <si>
    <t>zásuvka 230V/16A, IP55</t>
  </si>
  <si>
    <t>Pol__80</t>
  </si>
  <si>
    <t>zásuvka 400V/16A, IP55</t>
  </si>
  <si>
    <t>Pol__81</t>
  </si>
  <si>
    <t>A1/sv. LED 37,5W, 5660lm, opál, IP54, přisazené</t>
  </si>
  <si>
    <t>Pol__82</t>
  </si>
  <si>
    <t>A1N/sv. LED 37,5W, 5660lm, opál, IP54, přisazené, mouzové 1 hod</t>
  </si>
  <si>
    <t>Pol__83</t>
  </si>
  <si>
    <t>A2/sv. LED 48,0W, 6270lm, opál, IP54, přisazené</t>
  </si>
  <si>
    <t>Pol__84</t>
  </si>
  <si>
    <t>A2N/sv. LED 48,0W, 6270lm, opál, IP54, přisazené, mouzové 1 hod</t>
  </si>
  <si>
    <t>Pol__85</t>
  </si>
  <si>
    <t>B/sv. LED, 55W, 7120lm, závěsné, asymetrické</t>
  </si>
  <si>
    <t>Pol__86</t>
  </si>
  <si>
    <t>B1/sv. LED 30,0W, 4530lm, opál, IP54, přisazené</t>
  </si>
  <si>
    <t>Pol__87</t>
  </si>
  <si>
    <t>B1N/sv. LED 30,0W, 4530lm, opál, IP54, přisazené, mouzové 1 hod</t>
  </si>
  <si>
    <t>Pol__88</t>
  </si>
  <si>
    <t>Ekvipotencionální svorkovnice EPS 1 s krytem</t>
  </si>
  <si>
    <t>Pol__89</t>
  </si>
  <si>
    <t>Páska měděná uzemňovací ZS 16 vč. svorky</t>
  </si>
  <si>
    <t>Pol__90</t>
  </si>
  <si>
    <t>Datový rozvaděč 42U komplet</t>
  </si>
  <si>
    <t>Pol__91</t>
  </si>
  <si>
    <t>switch 1000/100, 24 port</t>
  </si>
  <si>
    <t>Pol__92</t>
  </si>
  <si>
    <t>vysílač wifi, PoE</t>
  </si>
  <si>
    <t>Pol__93</t>
  </si>
  <si>
    <t>Zásuvka 2x RJ45 cat.6a, komplet</t>
  </si>
  <si>
    <t>Pol__94</t>
  </si>
  <si>
    <t>Kabel UTP 4p cat 6a</t>
  </si>
  <si>
    <t>Pol__95</t>
  </si>
  <si>
    <t>Kabel propojovací VGA HQ MD15HD - MD15HD, 15m, stíněný</t>
  </si>
  <si>
    <t>Pol__96</t>
  </si>
  <si>
    <t>Kabel propojovací USB, 15m, aktivní</t>
  </si>
  <si>
    <t>Pol__97</t>
  </si>
  <si>
    <t>krabice přístrojová KU 68</t>
  </si>
  <si>
    <t>Pol__98</t>
  </si>
  <si>
    <t>krabice protahovací, odbočná KO 68</t>
  </si>
  <si>
    <t>Pol__99</t>
  </si>
  <si>
    <t>trubka elektroinstalační</t>
  </si>
  <si>
    <t>Pol__100</t>
  </si>
  <si>
    <t>Měření, protokoly</t>
  </si>
  <si>
    <t>Pol__101</t>
  </si>
  <si>
    <t>Demontáže stávajících zařízení</t>
  </si>
  <si>
    <t>hod</t>
  </si>
  <si>
    <t>Pol__102</t>
  </si>
  <si>
    <t>Montážní mechanizmy, lešení, plošiny ...</t>
  </si>
  <si>
    <t>den</t>
  </si>
  <si>
    <t>Pol__103</t>
  </si>
  <si>
    <t>Zednické výpomoci (sekání, zapravení drážek)</t>
  </si>
  <si>
    <t>Pol__104</t>
  </si>
  <si>
    <t>Koordinace s ostatními profesemi</t>
  </si>
  <si>
    <t>220890202R00</t>
  </si>
  <si>
    <t>Revize</t>
  </si>
  <si>
    <t>Pol__0001</t>
  </si>
  <si>
    <t>Zařízení č. 1 - Klimatizace počítačové učebny v 1. NP</t>
  </si>
  <si>
    <t>Pol__0002</t>
  </si>
  <si>
    <t>klimatizační split systém sestává z: Venkovní kondenzační jednotka</t>
  </si>
  <si>
    <t>25300</t>
  </si>
  <si>
    <t xml:space="preserve">QCH = 5,2 kW, QT = 6,3 kW, Ni = 1,71 kW/230 V-50 Hz, I = 9/12,5 A, doporučené jištění 20 A : </t>
  </si>
  <si>
    <t xml:space="preserve">rozměry (v x š x h): 620 x 790 x 298 : </t>
  </si>
  <si>
    <t>1</t>
  </si>
  <si>
    <t>Pol__0003</t>
  </si>
  <si>
    <t>ocelová konstrukce pod jednotku včetně podpěrných výztuh</t>
  </si>
  <si>
    <t>3000</t>
  </si>
  <si>
    <t>Pol__0004</t>
  </si>
  <si>
    <t>Vnitřní nástěnná klimatizační jednotka</t>
  </si>
  <si>
    <t>21000</t>
  </si>
  <si>
    <t xml:space="preserve">QCH = 5,2 kW, QT = 6,3 kW : </t>
  </si>
  <si>
    <t xml:space="preserve">rozměry (v x š x h): 320 x 998 x 238, odvod kondenzátu: 16 mm : </t>
  </si>
  <si>
    <t>Pol__0005</t>
  </si>
  <si>
    <t>Dálkový infraovladač</t>
  </si>
  <si>
    <t>2600</t>
  </si>
  <si>
    <t>Pol__0006</t>
  </si>
  <si>
    <t>Tepelně izolované chladicí Cu potrubí</t>
  </si>
  <si>
    <t>16500</t>
  </si>
  <si>
    <t>Pol__0007</t>
  </si>
  <si>
    <t>Montážní, spojovací a těsnicí materiál</t>
  </si>
  <si>
    <t>Pol__0008</t>
  </si>
  <si>
    <t>Materiál pro zhotovení závěsů na montáži se skládá:</t>
  </si>
  <si>
    <t>1600</t>
  </si>
  <si>
    <t xml:space="preserve">.lišty závěsné ZL 40x40 : </t>
  </si>
  <si>
    <t xml:space="preserve">.závěsy ZL 8 : </t>
  </si>
  <si>
    <t xml:space="preserve">.závěsy kruhové s tlumicí gumou : </t>
  </si>
  <si>
    <t>20</t>
  </si>
  <si>
    <t>Pol__0009</t>
  </si>
  <si>
    <t>Zhotovení závěsů - nařezání profilů a závitových tyčí</t>
  </si>
  <si>
    <t>Pol__0010</t>
  </si>
  <si>
    <t>Montáž závěsů - instalace závěsů na stavbě</t>
  </si>
  <si>
    <t>Pol__0011</t>
  </si>
  <si>
    <t>Spojovací materiál se skládá:</t>
  </si>
  <si>
    <t>300</t>
  </si>
  <si>
    <t xml:space="preserve">.šroub se šestihrannou hlavou M 8x30 Zn : </t>
  </si>
  <si>
    <t xml:space="preserve">.matice šestihranná M 8 Zn : </t>
  </si>
  <si>
    <t xml:space="preserve">.podložka plochá střední 8,4 Zn : </t>
  </si>
  <si>
    <t>Pol__0012</t>
  </si>
  <si>
    <t>Těsnicí materiál - samolepicí pěnové těsnění</t>
  </si>
  <si>
    <t>100</t>
  </si>
  <si>
    <t>Ostatní práce odmaštění chemickými rozpouštědly</t>
  </si>
  <si>
    <t>Pol__0014</t>
  </si>
  <si>
    <t>základní nátěr na pozin. plech reaktivní 1 x S 2008</t>
  </si>
  <si>
    <t>Pol__0015</t>
  </si>
  <si>
    <t>nátěry syntetické dvojnásobné s 1x emailováním</t>
  </si>
  <si>
    <t>Pol__0016</t>
  </si>
  <si>
    <t>tepelná izolace vzduchotechnického potrubí rohožemi z čedičové plsti 4 cm,</t>
  </si>
  <si>
    <t xml:space="preserve">včetně úchytné konstrukce, povrchová úprava - obalení alfolem : </t>
  </si>
  <si>
    <t>Pol__0017</t>
  </si>
  <si>
    <t>lehké pracovní pomocné (do 3,5 m)</t>
  </si>
  <si>
    <t>Pol__0018</t>
  </si>
  <si>
    <t>Montážní práce - náklady na úpravu a přizpůsobení potrubí na stavbě</t>
  </si>
  <si>
    <t>Pol__0019</t>
  </si>
  <si>
    <t>Stavební výpomoci</t>
  </si>
  <si>
    <t>Pol__0020</t>
  </si>
  <si>
    <t>Doprava</t>
  </si>
  <si>
    <t>3942,4</t>
  </si>
  <si>
    <t>Pol__0021</t>
  </si>
  <si>
    <t>PPV</t>
  </si>
  <si>
    <t>2201</t>
  </si>
  <si>
    <t>Nástěnný rozvaděč jednodílný 18U 600x595 mm</t>
  </si>
  <si>
    <t>2202</t>
  </si>
  <si>
    <t>Datacom Patch panel 48p. Cat5e 1U BK 8x6p. Modul, UTP</t>
  </si>
  <si>
    <t>2203</t>
  </si>
  <si>
    <t>Patch kabel cat5e FTP 0,5m stíněný</t>
  </si>
  <si>
    <t>2204</t>
  </si>
  <si>
    <t>Zyxel GS1900-48HP, 50-port Gigabit Web Smart switch, 48x Gigabit metal + 2x SFP, IPv6, 802.3az</t>
  </si>
  <si>
    <t>2205</t>
  </si>
  <si>
    <t>Server - HPE DL20 Gen9 E3-1230v5, 8GB, 2xNHP, B140, 2xTB HDD</t>
  </si>
  <si>
    <t>2206</t>
  </si>
  <si>
    <t>SW - HP MS WS12 R2 Ess CZ + ENG OEM</t>
  </si>
  <si>
    <t>2207</t>
  </si>
  <si>
    <t>APC Smart-UPS 750VA LCD 230V</t>
  </si>
  <si>
    <t>2208</t>
  </si>
  <si>
    <t>Zásuvka Datacom, CAT6,STP, 2xRJ45, na omítku, stíněná</t>
  </si>
  <si>
    <t>2209</t>
  </si>
  <si>
    <t>Kabel solarix utp cat5e</t>
  </si>
  <si>
    <t>2210</t>
  </si>
  <si>
    <t>Lišta různé velokosti</t>
  </si>
  <si>
    <t>2211</t>
  </si>
  <si>
    <t>Ostatní materiál (vruty, hmoždinky a jiné)</t>
  </si>
  <si>
    <t>2212</t>
  </si>
  <si>
    <t>Instalace a konfigurace serveru, sítě lan</t>
  </si>
  <si>
    <t>2213</t>
  </si>
  <si>
    <t>2214</t>
  </si>
  <si>
    <t>Bezdrátová síť - Mocrotik Access Point wAP ac</t>
  </si>
  <si>
    <t>2215</t>
  </si>
  <si>
    <t>Insatalace a konfigurace bezdrátové sítě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</si>
</sst>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4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20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password="C99C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00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44</v>
      </c>
      <c r="E2" s="114" t="s">
        <v>45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SUMIF(F55:F96,A16,I55:I96)+SUMIF(F55:F96,"PSU",I55:I96)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SUMIF(F55:F96,A17,I55:I96)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SUMIF(F55:F96,A18,I55:I96)</f>
        <v>0</v>
      </c>
      <c r="J18" s="85"/>
    </row>
    <row r="19" spans="1:10" ht="23.25" customHeight="1" x14ac:dyDescent="0.2">
      <c r="A19" s="194" t="s">
        <v>148</v>
      </c>
      <c r="B19" s="38" t="s">
        <v>27</v>
      </c>
      <c r="C19" s="62"/>
      <c r="D19" s="63"/>
      <c r="E19" s="83"/>
      <c r="F19" s="84"/>
      <c r="G19" s="83"/>
      <c r="H19" s="84"/>
      <c r="I19" s="83">
        <f>SUMIF(F55:F96,A19,I55:I96)</f>
        <v>0</v>
      </c>
      <c r="J19" s="85"/>
    </row>
    <row r="20" spans="1:10" ht="23.25" customHeight="1" x14ac:dyDescent="0.2">
      <c r="A20" s="194" t="s">
        <v>147</v>
      </c>
      <c r="B20" s="38" t="s">
        <v>28</v>
      </c>
      <c r="C20" s="62"/>
      <c r="D20" s="63"/>
      <c r="E20" s="83"/>
      <c r="F20" s="84"/>
      <c r="G20" s="83"/>
      <c r="H20" s="84"/>
      <c r="I20" s="83">
        <f>SUMIF(F55:F96,A20,I55:I96)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IF(A24&gt;50, ROUNDUP(A23, 0), ROUNDDOWN(A23, 0))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IF(A26&gt;50, ROUNDUP(A25, 0), ROUNDDOWN(A25, 0))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IF(A29&gt;50, ROUNDUP(A27, 0), ROUNDDOWN(A27, 0))</f>
        <v>0</v>
      </c>
      <c r="H29" s="172"/>
      <c r="I29" s="172"/>
      <c r="J29" s="173" t="s">
        <v>63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46</v>
      </c>
      <c r="C39" s="146"/>
      <c r="D39" s="146"/>
      <c r="E39" s="146"/>
      <c r="F39" s="147">
        <f>'01 2017003-011 Pol'!AE102+'02 2017003-021 Pol'!AE277+'02 2017003-024 Pol'!AE125+'02 2017003-025 Pol'!AE62+'02 2017003-026 Pol'!AE25</f>
        <v>0</v>
      </c>
      <c r="G39" s="148">
        <f>'01 2017003-011 Pol'!AF102+'02 2017003-021 Pol'!AF277+'02 2017003-024 Pol'!AF125+'02 2017003-025 Pol'!AF62+'02 2017003-026 Pol'!AF25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/>
      <c r="C40" s="152" t="s">
        <v>47</v>
      </c>
      <c r="D40" s="152"/>
      <c r="E40" s="152"/>
      <c r="F40" s="153"/>
      <c r="G40" s="154"/>
      <c r="H40" s="154">
        <f>(F40*SazbaDPH1/100)+(G40*SazbaDPH2/100)</f>
        <v>0</v>
      </c>
      <c r="I40" s="154"/>
      <c r="J40" s="155"/>
    </row>
    <row r="41" spans="1:10" ht="25.5" customHeight="1" x14ac:dyDescent="0.2">
      <c r="A41" s="135">
        <v>2</v>
      </c>
      <c r="B41" s="151" t="s">
        <v>48</v>
      </c>
      <c r="C41" s="152" t="s">
        <v>49</v>
      </c>
      <c r="D41" s="152"/>
      <c r="E41" s="152"/>
      <c r="F41" s="153">
        <f>'01 2017003-011 Pol'!AE102</f>
        <v>0</v>
      </c>
      <c r="G41" s="154">
        <f>'01 2017003-011 Pol'!AF102</f>
        <v>0</v>
      </c>
      <c r="H41" s="154">
        <f>(F41*SazbaDPH1/100)+(G41*SazbaDPH2/100)</f>
        <v>0</v>
      </c>
      <c r="I41" s="154">
        <f>F41+G41+H41</f>
        <v>0</v>
      </c>
      <c r="J41" s="155" t="str">
        <f>IF(CenaCelkemVypocet=0,"",I41/CenaCelkemVypocet*100)</f>
        <v/>
      </c>
    </row>
    <row r="42" spans="1:10" ht="25.5" customHeight="1" x14ac:dyDescent="0.2">
      <c r="A42" s="135">
        <v>3</v>
      </c>
      <c r="B42" s="156" t="s">
        <v>50</v>
      </c>
      <c r="C42" s="146" t="s">
        <v>51</v>
      </c>
      <c r="D42" s="146"/>
      <c r="E42" s="146"/>
      <c r="F42" s="157">
        <f>'01 2017003-011 Pol'!AE102</f>
        <v>0</v>
      </c>
      <c r="G42" s="149">
        <f>'01 2017003-011 Pol'!AF102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10" ht="25.5" customHeight="1" x14ac:dyDescent="0.2">
      <c r="A43" s="135">
        <v>2</v>
      </c>
      <c r="B43" s="151" t="s">
        <v>52</v>
      </c>
      <c r="C43" s="152" t="s">
        <v>53</v>
      </c>
      <c r="D43" s="152"/>
      <c r="E43" s="152"/>
      <c r="F43" s="153">
        <f>'02 2017003-021 Pol'!AE277+'02 2017003-024 Pol'!AE125+'02 2017003-025 Pol'!AE62+'02 2017003-026 Pol'!AE25</f>
        <v>0</v>
      </c>
      <c r="G43" s="154">
        <f>'02 2017003-021 Pol'!AF277+'02 2017003-024 Pol'!AF125+'02 2017003-025 Pol'!AF62+'02 2017003-026 Pol'!AF25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54</v>
      </c>
      <c r="C44" s="146" t="s">
        <v>55</v>
      </c>
      <c r="D44" s="146"/>
      <c r="E44" s="146"/>
      <c r="F44" s="157">
        <f>'02 2017003-021 Pol'!AE277</f>
        <v>0</v>
      </c>
      <c r="G44" s="149">
        <f>'02 2017003-021 Pol'!AF277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3</v>
      </c>
      <c r="B45" s="156" t="s">
        <v>56</v>
      </c>
      <c r="C45" s="146" t="s">
        <v>57</v>
      </c>
      <c r="D45" s="146"/>
      <c r="E45" s="146"/>
      <c r="F45" s="157">
        <f>'02 2017003-024 Pol'!AE125</f>
        <v>0</v>
      </c>
      <c r="G45" s="149">
        <f>'02 2017003-024 Pol'!AF125</f>
        <v>0</v>
      </c>
      <c r="H45" s="149">
        <f>(F45*SazbaDPH1/100)+(G45*SazbaDPH2/100)</f>
        <v>0</v>
      </c>
      <c r="I45" s="149">
        <f>F45+G45+H45</f>
        <v>0</v>
      </c>
      <c r="J45" s="150" t="str">
        <f>IF(CenaCelkemVypocet=0,"",I45/CenaCelkemVypocet*100)</f>
        <v/>
      </c>
    </row>
    <row r="46" spans="1:10" ht="25.5" customHeight="1" x14ac:dyDescent="0.2">
      <c r="A46" s="135">
        <v>3</v>
      </c>
      <c r="B46" s="156" t="s">
        <v>58</v>
      </c>
      <c r="C46" s="146" t="s">
        <v>59</v>
      </c>
      <c r="D46" s="146"/>
      <c r="E46" s="146"/>
      <c r="F46" s="157">
        <f>'02 2017003-025 Pol'!AE62</f>
        <v>0</v>
      </c>
      <c r="G46" s="149">
        <f>'02 2017003-025 Pol'!AF62</f>
        <v>0</v>
      </c>
      <c r="H46" s="149">
        <f>(F46*SazbaDPH1/100)+(G46*SazbaDPH2/100)</f>
        <v>0</v>
      </c>
      <c r="I46" s="149">
        <f>F46+G46+H46</f>
        <v>0</v>
      </c>
      <c r="J46" s="150" t="str">
        <f>IF(CenaCelkemVypocet=0,"",I46/CenaCelkemVypocet*100)</f>
        <v/>
      </c>
    </row>
    <row r="47" spans="1:10" ht="25.5" customHeight="1" x14ac:dyDescent="0.2">
      <c r="A47" s="135">
        <v>3</v>
      </c>
      <c r="B47" s="156" t="s">
        <v>60</v>
      </c>
      <c r="C47" s="146" t="s">
        <v>61</v>
      </c>
      <c r="D47" s="146"/>
      <c r="E47" s="146"/>
      <c r="F47" s="157">
        <f>'02 2017003-026 Pol'!AE25</f>
        <v>0</v>
      </c>
      <c r="G47" s="149">
        <f>'02 2017003-026 Pol'!AF25</f>
        <v>0</v>
      </c>
      <c r="H47" s="149">
        <f>(F47*SazbaDPH1/100)+(G47*SazbaDPH2/100)</f>
        <v>0</v>
      </c>
      <c r="I47" s="149">
        <f>F47+G47+H47</f>
        <v>0</v>
      </c>
      <c r="J47" s="150" t="str">
        <f>IF(CenaCelkemVypocet=0,"",I47/CenaCelkemVypocet*100)</f>
        <v/>
      </c>
    </row>
    <row r="48" spans="1:10" ht="25.5" customHeight="1" x14ac:dyDescent="0.2">
      <c r="A48" s="135"/>
      <c r="B48" s="158" t="s">
        <v>62</v>
      </c>
      <c r="C48" s="159"/>
      <c r="D48" s="159"/>
      <c r="E48" s="160"/>
      <c r="F48" s="161">
        <f>SUMIF(A39:A47,"=1",F39:F47)</f>
        <v>0</v>
      </c>
      <c r="G48" s="162">
        <f>SUMIF(A39:A47,"=1",G39:G47)</f>
        <v>0</v>
      </c>
      <c r="H48" s="162">
        <f>SUMIF(A39:A47,"=1",H39:H47)</f>
        <v>0</v>
      </c>
      <c r="I48" s="162">
        <f>SUMIF(A39:A47,"=1",I39:I47)</f>
        <v>0</v>
      </c>
      <c r="J48" s="163">
        <f>SUMIF(A39:A47,"=1",J39:J47)</f>
        <v>0</v>
      </c>
    </row>
    <row r="52" spans="1:10" ht="15.75" x14ac:dyDescent="0.25">
      <c r="B52" s="174" t="s">
        <v>64</v>
      </c>
    </row>
    <row r="54" spans="1:10" ht="25.5" customHeight="1" x14ac:dyDescent="0.2">
      <c r="A54" s="176"/>
      <c r="B54" s="179" t="s">
        <v>17</v>
      </c>
      <c r="C54" s="179" t="s">
        <v>5</v>
      </c>
      <c r="D54" s="180"/>
      <c r="E54" s="180"/>
      <c r="F54" s="181" t="s">
        <v>65</v>
      </c>
      <c r="G54" s="181"/>
      <c r="H54" s="181"/>
      <c r="I54" s="181" t="s">
        <v>29</v>
      </c>
      <c r="J54" s="181" t="s">
        <v>0</v>
      </c>
    </row>
    <row r="55" spans="1:10" ht="36.75" customHeight="1" x14ac:dyDescent="0.2">
      <c r="A55" s="177"/>
      <c r="B55" s="182" t="s">
        <v>66</v>
      </c>
      <c r="C55" s="183" t="s">
        <v>67</v>
      </c>
      <c r="D55" s="184"/>
      <c r="E55" s="184"/>
      <c r="F55" s="190" t="s">
        <v>24</v>
      </c>
      <c r="G55" s="191"/>
      <c r="H55" s="191"/>
      <c r="I55" s="191">
        <f>'01 2017003-011 Pol'!G8</f>
        <v>0</v>
      </c>
      <c r="J55" s="188" t="str">
        <f>IF(I97=0,"",I55/I97*100)</f>
        <v/>
      </c>
    </row>
    <row r="56" spans="1:10" ht="36.75" customHeight="1" x14ac:dyDescent="0.2">
      <c r="A56" s="177"/>
      <c r="B56" s="182" t="s">
        <v>68</v>
      </c>
      <c r="C56" s="183" t="s">
        <v>69</v>
      </c>
      <c r="D56" s="184"/>
      <c r="E56" s="184"/>
      <c r="F56" s="190" t="s">
        <v>24</v>
      </c>
      <c r="G56" s="191"/>
      <c r="H56" s="191"/>
      <c r="I56" s="191">
        <f>'02 2017003-021 Pol'!G8</f>
        <v>0</v>
      </c>
      <c r="J56" s="188" t="str">
        <f>IF(I97=0,"",I56/I97*100)</f>
        <v/>
      </c>
    </row>
    <row r="57" spans="1:10" ht="36.75" customHeight="1" x14ac:dyDescent="0.2">
      <c r="A57" s="177"/>
      <c r="B57" s="182" t="s">
        <v>70</v>
      </c>
      <c r="C57" s="183" t="s">
        <v>71</v>
      </c>
      <c r="D57" s="184"/>
      <c r="E57" s="184"/>
      <c r="F57" s="190" t="s">
        <v>24</v>
      </c>
      <c r="G57" s="191"/>
      <c r="H57" s="191"/>
      <c r="I57" s="191">
        <f>'01 2017003-011 Pol'!G12</f>
        <v>0</v>
      </c>
      <c r="J57" s="188" t="str">
        <f>IF(I97=0,"",I57/I97*100)</f>
        <v/>
      </c>
    </row>
    <row r="58" spans="1:10" ht="36.75" customHeight="1" x14ac:dyDescent="0.2">
      <c r="A58" s="177"/>
      <c r="B58" s="182" t="s">
        <v>72</v>
      </c>
      <c r="C58" s="183" t="s">
        <v>73</v>
      </c>
      <c r="D58" s="184"/>
      <c r="E58" s="184"/>
      <c r="F58" s="190" t="s">
        <v>24</v>
      </c>
      <c r="G58" s="191"/>
      <c r="H58" s="191"/>
      <c r="I58" s="191">
        <f>'02 2017003-021 Pol'!G19</f>
        <v>0</v>
      </c>
      <c r="J58" s="188" t="str">
        <f>IF(I97=0,"",I58/I97*100)</f>
        <v/>
      </c>
    </row>
    <row r="59" spans="1:10" ht="36.75" customHeight="1" x14ac:dyDescent="0.2">
      <c r="A59" s="177"/>
      <c r="B59" s="182" t="s">
        <v>74</v>
      </c>
      <c r="C59" s="183" t="s">
        <v>75</v>
      </c>
      <c r="D59" s="184"/>
      <c r="E59" s="184"/>
      <c r="F59" s="190" t="s">
        <v>24</v>
      </c>
      <c r="G59" s="191"/>
      <c r="H59" s="191"/>
      <c r="I59" s="191">
        <f>'02 2017003-021 Pol'!G44</f>
        <v>0</v>
      </c>
      <c r="J59" s="188" t="str">
        <f>IF(I97=0,"",I59/I97*100)</f>
        <v/>
      </c>
    </row>
    <row r="60" spans="1:10" ht="36.75" customHeight="1" x14ac:dyDescent="0.2">
      <c r="A60" s="177"/>
      <c r="B60" s="182" t="s">
        <v>76</v>
      </c>
      <c r="C60" s="183" t="s">
        <v>77</v>
      </c>
      <c r="D60" s="184"/>
      <c r="E60" s="184"/>
      <c r="F60" s="190" t="s">
        <v>24</v>
      </c>
      <c r="G60" s="191"/>
      <c r="H60" s="191"/>
      <c r="I60" s="191">
        <f>'02 2017003-021 Pol'!G49</f>
        <v>0</v>
      </c>
      <c r="J60" s="188" t="str">
        <f>IF(I97=0,"",I60/I97*100)</f>
        <v/>
      </c>
    </row>
    <row r="61" spans="1:10" ht="36.75" customHeight="1" x14ac:dyDescent="0.2">
      <c r="A61" s="177"/>
      <c r="B61" s="182" t="s">
        <v>78</v>
      </c>
      <c r="C61" s="183" t="s">
        <v>79</v>
      </c>
      <c r="D61" s="184"/>
      <c r="E61" s="184"/>
      <c r="F61" s="190" t="s">
        <v>24</v>
      </c>
      <c r="G61" s="191"/>
      <c r="H61" s="191"/>
      <c r="I61" s="191">
        <f>'02 2017003-021 Pol'!G54</f>
        <v>0</v>
      </c>
      <c r="J61" s="188" t="str">
        <f>IF(I97=0,"",I61/I97*100)</f>
        <v/>
      </c>
    </row>
    <row r="62" spans="1:10" ht="36.75" customHeight="1" x14ac:dyDescent="0.2">
      <c r="A62" s="177"/>
      <c r="B62" s="182" t="s">
        <v>80</v>
      </c>
      <c r="C62" s="183" t="s">
        <v>81</v>
      </c>
      <c r="D62" s="184"/>
      <c r="E62" s="184"/>
      <c r="F62" s="190" t="s">
        <v>24</v>
      </c>
      <c r="G62" s="191"/>
      <c r="H62" s="191"/>
      <c r="I62" s="191">
        <f>'02 2017003-025 Pol'!G54</f>
        <v>0</v>
      </c>
      <c r="J62" s="188" t="str">
        <f>IF(I97=0,"",I62/I97*100)</f>
        <v/>
      </c>
    </row>
    <row r="63" spans="1:10" ht="36.75" customHeight="1" x14ac:dyDescent="0.2">
      <c r="A63" s="177"/>
      <c r="B63" s="182" t="s">
        <v>82</v>
      </c>
      <c r="C63" s="183" t="s">
        <v>83</v>
      </c>
      <c r="D63" s="184"/>
      <c r="E63" s="184"/>
      <c r="F63" s="190" t="s">
        <v>24</v>
      </c>
      <c r="G63" s="191"/>
      <c r="H63" s="191"/>
      <c r="I63" s="191">
        <f>'01 2017003-011 Pol'!G21+'02 2017003-021 Pol'!G59+'02 2017003-025 Pol'!G52</f>
        <v>0</v>
      </c>
      <c r="J63" s="188" t="str">
        <f>IF(I97=0,"",I63/I97*100)</f>
        <v/>
      </c>
    </row>
    <row r="64" spans="1:10" ht="36.75" customHeight="1" x14ac:dyDescent="0.2">
      <c r="A64" s="177"/>
      <c r="B64" s="182" t="s">
        <v>84</v>
      </c>
      <c r="C64" s="183" t="s">
        <v>85</v>
      </c>
      <c r="D64" s="184"/>
      <c r="E64" s="184"/>
      <c r="F64" s="190" t="s">
        <v>24</v>
      </c>
      <c r="G64" s="191"/>
      <c r="H64" s="191"/>
      <c r="I64" s="191">
        <f>'01 2017003-011 Pol'!G23+'02 2017003-021 Pol'!G63</f>
        <v>0</v>
      </c>
      <c r="J64" s="188" t="str">
        <f>IF(I97=0,"",I64/I97*100)</f>
        <v/>
      </c>
    </row>
    <row r="65" spans="1:10" ht="36.75" customHeight="1" x14ac:dyDescent="0.2">
      <c r="A65" s="177"/>
      <c r="B65" s="182" t="s">
        <v>86</v>
      </c>
      <c r="C65" s="183" t="s">
        <v>87</v>
      </c>
      <c r="D65" s="184"/>
      <c r="E65" s="184"/>
      <c r="F65" s="190" t="s">
        <v>24</v>
      </c>
      <c r="G65" s="191"/>
      <c r="H65" s="191"/>
      <c r="I65" s="191">
        <f>'02 2017003-021 Pol'!G72</f>
        <v>0</v>
      </c>
      <c r="J65" s="188" t="str">
        <f>IF(I97=0,"",I65/I97*100)</f>
        <v/>
      </c>
    </row>
    <row r="66" spans="1:10" ht="36.75" customHeight="1" x14ac:dyDescent="0.2">
      <c r="A66" s="177"/>
      <c r="B66" s="182" t="s">
        <v>88</v>
      </c>
      <c r="C66" s="183" t="s">
        <v>89</v>
      </c>
      <c r="D66" s="184"/>
      <c r="E66" s="184"/>
      <c r="F66" s="190" t="s">
        <v>24</v>
      </c>
      <c r="G66" s="191"/>
      <c r="H66" s="191"/>
      <c r="I66" s="191">
        <f>'01 2017003-011 Pol'!G26+'02 2017003-021 Pol'!G109</f>
        <v>0</v>
      </c>
      <c r="J66" s="188" t="str">
        <f>IF(I97=0,"",I66/I97*100)</f>
        <v/>
      </c>
    </row>
    <row r="67" spans="1:10" ht="36.75" customHeight="1" x14ac:dyDescent="0.2">
      <c r="A67" s="177"/>
      <c r="B67" s="182" t="s">
        <v>90</v>
      </c>
      <c r="C67" s="183" t="s">
        <v>91</v>
      </c>
      <c r="D67" s="184"/>
      <c r="E67" s="184"/>
      <c r="F67" s="190" t="s">
        <v>25</v>
      </c>
      <c r="G67" s="191"/>
      <c r="H67" s="191"/>
      <c r="I67" s="191">
        <f>'02 2017003-021 Pol'!G112</f>
        <v>0</v>
      </c>
      <c r="J67" s="188" t="str">
        <f>IF(I97=0,"",I67/I97*100)</f>
        <v/>
      </c>
    </row>
    <row r="68" spans="1:10" ht="36.75" customHeight="1" x14ac:dyDescent="0.2">
      <c r="A68" s="177"/>
      <c r="B68" s="182" t="s">
        <v>92</v>
      </c>
      <c r="C68" s="183" t="s">
        <v>93</v>
      </c>
      <c r="D68" s="184"/>
      <c r="E68" s="184"/>
      <c r="F68" s="190" t="s">
        <v>25</v>
      </c>
      <c r="G68" s="191"/>
      <c r="H68" s="191"/>
      <c r="I68" s="191">
        <f>'02 2017003-025 Pol'!G47</f>
        <v>0</v>
      </c>
      <c r="J68" s="188" t="str">
        <f>IF(I97=0,"",I68/I97*100)</f>
        <v/>
      </c>
    </row>
    <row r="69" spans="1:10" ht="36.75" customHeight="1" x14ac:dyDescent="0.2">
      <c r="A69" s="177"/>
      <c r="B69" s="182" t="s">
        <v>94</v>
      </c>
      <c r="C69" s="183" t="s">
        <v>95</v>
      </c>
      <c r="D69" s="184"/>
      <c r="E69" s="184"/>
      <c r="F69" s="190" t="s">
        <v>25</v>
      </c>
      <c r="G69" s="191"/>
      <c r="H69" s="191"/>
      <c r="I69" s="191">
        <f>'02 2017003-021 Pol'!G119</f>
        <v>0</v>
      </c>
      <c r="J69" s="188" t="str">
        <f>IF(I97=0,"",I69/I97*100)</f>
        <v/>
      </c>
    </row>
    <row r="70" spans="1:10" ht="36.75" customHeight="1" x14ac:dyDescent="0.2">
      <c r="A70" s="177"/>
      <c r="B70" s="182" t="s">
        <v>96</v>
      </c>
      <c r="C70" s="183" t="s">
        <v>97</v>
      </c>
      <c r="D70" s="184"/>
      <c r="E70" s="184"/>
      <c r="F70" s="190" t="s">
        <v>25</v>
      </c>
      <c r="G70" s="191"/>
      <c r="H70" s="191"/>
      <c r="I70" s="191">
        <f>'02 2017003-021 Pol'!G136</f>
        <v>0</v>
      </c>
      <c r="J70" s="188" t="str">
        <f>IF(I97=0,"",I70/I97*100)</f>
        <v/>
      </c>
    </row>
    <row r="71" spans="1:10" ht="36.75" customHeight="1" x14ac:dyDescent="0.2">
      <c r="A71" s="177"/>
      <c r="B71" s="182" t="s">
        <v>98</v>
      </c>
      <c r="C71" s="183" t="s">
        <v>99</v>
      </c>
      <c r="D71" s="184"/>
      <c r="E71" s="184"/>
      <c r="F71" s="190" t="s">
        <v>25</v>
      </c>
      <c r="G71" s="191"/>
      <c r="H71" s="191"/>
      <c r="I71" s="191">
        <f>'02 2017003-021 Pol'!G143</f>
        <v>0</v>
      </c>
      <c r="J71" s="188" t="str">
        <f>IF(I97=0,"",I71/I97*100)</f>
        <v/>
      </c>
    </row>
    <row r="72" spans="1:10" ht="36.75" customHeight="1" x14ac:dyDescent="0.2">
      <c r="A72" s="177"/>
      <c r="B72" s="182" t="s">
        <v>100</v>
      </c>
      <c r="C72" s="183" t="s">
        <v>101</v>
      </c>
      <c r="D72" s="184"/>
      <c r="E72" s="184"/>
      <c r="F72" s="190" t="s">
        <v>25</v>
      </c>
      <c r="G72" s="191"/>
      <c r="H72" s="191"/>
      <c r="I72" s="191">
        <f>'01 2017003-011 Pol'!G28</f>
        <v>0</v>
      </c>
      <c r="J72" s="188" t="str">
        <f>IF(I97=0,"",I72/I97*100)</f>
        <v/>
      </c>
    </row>
    <row r="73" spans="1:10" ht="36.75" customHeight="1" x14ac:dyDescent="0.2">
      <c r="A73" s="177"/>
      <c r="B73" s="182" t="s">
        <v>102</v>
      </c>
      <c r="C73" s="183" t="s">
        <v>103</v>
      </c>
      <c r="D73" s="184"/>
      <c r="E73" s="184"/>
      <c r="F73" s="190" t="s">
        <v>25</v>
      </c>
      <c r="G73" s="191"/>
      <c r="H73" s="191"/>
      <c r="I73" s="191">
        <f>'01 2017003-011 Pol'!G73</f>
        <v>0</v>
      </c>
      <c r="J73" s="188" t="str">
        <f>IF(I97=0,"",I73/I97*100)</f>
        <v/>
      </c>
    </row>
    <row r="74" spans="1:10" ht="36.75" customHeight="1" x14ac:dyDescent="0.2">
      <c r="A74" s="177"/>
      <c r="B74" s="182" t="s">
        <v>104</v>
      </c>
      <c r="C74" s="183" t="s">
        <v>105</v>
      </c>
      <c r="D74" s="184"/>
      <c r="E74" s="184"/>
      <c r="F74" s="190" t="s">
        <v>25</v>
      </c>
      <c r="G74" s="191"/>
      <c r="H74" s="191"/>
      <c r="I74" s="191">
        <f>'01 2017003-011 Pol'!G86+'02 2017003-021 Pol'!G152</f>
        <v>0</v>
      </c>
      <c r="J74" s="188" t="str">
        <f>IF(I97=0,"",I74/I97*100)</f>
        <v/>
      </c>
    </row>
    <row r="75" spans="1:10" ht="36.75" customHeight="1" x14ac:dyDescent="0.2">
      <c r="A75" s="177"/>
      <c r="B75" s="182" t="s">
        <v>106</v>
      </c>
      <c r="C75" s="183" t="s">
        <v>107</v>
      </c>
      <c r="D75" s="184"/>
      <c r="E75" s="184"/>
      <c r="F75" s="190" t="s">
        <v>25</v>
      </c>
      <c r="G75" s="191"/>
      <c r="H75" s="191"/>
      <c r="I75" s="191">
        <f>'02 2017003-021 Pol'!G168</f>
        <v>0</v>
      </c>
      <c r="J75" s="188" t="str">
        <f>IF(I97=0,"",I75/I97*100)</f>
        <v/>
      </c>
    </row>
    <row r="76" spans="1:10" ht="36.75" customHeight="1" x14ac:dyDescent="0.2">
      <c r="A76" s="177"/>
      <c r="B76" s="182" t="s">
        <v>108</v>
      </c>
      <c r="C76" s="183" t="s">
        <v>109</v>
      </c>
      <c r="D76" s="184"/>
      <c r="E76" s="184"/>
      <c r="F76" s="190" t="s">
        <v>25</v>
      </c>
      <c r="G76" s="191"/>
      <c r="H76" s="191"/>
      <c r="I76" s="191">
        <f>'02 2017003-021 Pol'!G177</f>
        <v>0</v>
      </c>
      <c r="J76" s="188" t="str">
        <f>IF(I97=0,"",I76/I97*100)</f>
        <v/>
      </c>
    </row>
    <row r="77" spans="1:10" ht="36.75" customHeight="1" x14ac:dyDescent="0.2">
      <c r="A77" s="177"/>
      <c r="B77" s="182" t="s">
        <v>110</v>
      </c>
      <c r="C77" s="183" t="s">
        <v>111</v>
      </c>
      <c r="D77" s="184"/>
      <c r="E77" s="184"/>
      <c r="F77" s="190" t="s">
        <v>25</v>
      </c>
      <c r="G77" s="191"/>
      <c r="H77" s="191"/>
      <c r="I77" s="191">
        <f>'02 2017003-021 Pol'!G203</f>
        <v>0</v>
      </c>
      <c r="J77" s="188" t="str">
        <f>IF(I97=0,"",I77/I97*100)</f>
        <v/>
      </c>
    </row>
    <row r="78" spans="1:10" ht="36.75" customHeight="1" x14ac:dyDescent="0.2">
      <c r="A78" s="177"/>
      <c r="B78" s="182" t="s">
        <v>112</v>
      </c>
      <c r="C78" s="183" t="s">
        <v>113</v>
      </c>
      <c r="D78" s="184"/>
      <c r="E78" s="184"/>
      <c r="F78" s="190" t="s">
        <v>25</v>
      </c>
      <c r="G78" s="191"/>
      <c r="H78" s="191"/>
      <c r="I78" s="191">
        <f>'02 2017003-021 Pol'!G209</f>
        <v>0</v>
      </c>
      <c r="J78" s="188" t="str">
        <f>IF(I97=0,"",I78/I97*100)</f>
        <v/>
      </c>
    </row>
    <row r="79" spans="1:10" ht="36.75" customHeight="1" x14ac:dyDescent="0.2">
      <c r="A79" s="177"/>
      <c r="B79" s="182" t="s">
        <v>114</v>
      </c>
      <c r="C79" s="183" t="s">
        <v>115</v>
      </c>
      <c r="D79" s="184"/>
      <c r="E79" s="184"/>
      <c r="F79" s="190" t="s">
        <v>25</v>
      </c>
      <c r="G79" s="191"/>
      <c r="H79" s="191"/>
      <c r="I79" s="191">
        <f>'02 2017003-021 Pol'!G220+'02 2017003-025 Pol'!G43</f>
        <v>0</v>
      </c>
      <c r="J79" s="188" t="str">
        <f>IF(I97=0,"",I79/I97*100)</f>
        <v/>
      </c>
    </row>
    <row r="80" spans="1:10" ht="36.75" customHeight="1" x14ac:dyDescent="0.2">
      <c r="A80" s="177"/>
      <c r="B80" s="182" t="s">
        <v>116</v>
      </c>
      <c r="C80" s="183" t="s">
        <v>117</v>
      </c>
      <c r="D80" s="184"/>
      <c r="E80" s="184"/>
      <c r="F80" s="190" t="s">
        <v>25</v>
      </c>
      <c r="G80" s="191"/>
      <c r="H80" s="191"/>
      <c r="I80" s="191">
        <f>'02 2017003-021 Pol'!G226</f>
        <v>0</v>
      </c>
      <c r="J80" s="188" t="str">
        <f>IF(I97=0,"",I80/I97*100)</f>
        <v/>
      </c>
    </row>
    <row r="81" spans="1:10" ht="36.75" customHeight="1" x14ac:dyDescent="0.2">
      <c r="A81" s="177"/>
      <c r="B81" s="182" t="s">
        <v>118</v>
      </c>
      <c r="C81" s="183" t="s">
        <v>119</v>
      </c>
      <c r="D81" s="184"/>
      <c r="E81" s="184"/>
      <c r="F81" s="190" t="s">
        <v>25</v>
      </c>
      <c r="G81" s="191"/>
      <c r="H81" s="191"/>
      <c r="I81" s="191">
        <f>'02 2017003-021 Pol'!G246</f>
        <v>0</v>
      </c>
      <c r="J81" s="188" t="str">
        <f>IF(I97=0,"",I81/I97*100)</f>
        <v/>
      </c>
    </row>
    <row r="82" spans="1:10" ht="36.75" customHeight="1" x14ac:dyDescent="0.2">
      <c r="A82" s="177"/>
      <c r="B82" s="182" t="s">
        <v>120</v>
      </c>
      <c r="C82" s="183" t="s">
        <v>121</v>
      </c>
      <c r="D82" s="184"/>
      <c r="E82" s="184"/>
      <c r="F82" s="190" t="s">
        <v>26</v>
      </c>
      <c r="G82" s="191"/>
      <c r="H82" s="191"/>
      <c r="I82" s="191">
        <f>'02 2017003-024 Pol'!G8</f>
        <v>0</v>
      </c>
      <c r="J82" s="188" t="str">
        <f>IF(I97=0,"",I82/I97*100)</f>
        <v/>
      </c>
    </row>
    <row r="83" spans="1:10" ht="36.75" customHeight="1" x14ac:dyDescent="0.2">
      <c r="A83" s="177"/>
      <c r="B83" s="182" t="s">
        <v>122</v>
      </c>
      <c r="C83" s="183" t="s">
        <v>123</v>
      </c>
      <c r="D83" s="184"/>
      <c r="E83" s="184"/>
      <c r="F83" s="190" t="s">
        <v>26</v>
      </c>
      <c r="G83" s="191"/>
      <c r="H83" s="191"/>
      <c r="I83" s="191">
        <f>'02 2017003-024 Pol'!G106</f>
        <v>0</v>
      </c>
      <c r="J83" s="188" t="str">
        <f>IF(I97=0,"",I83/I97*100)</f>
        <v/>
      </c>
    </row>
    <row r="84" spans="1:10" ht="36.75" customHeight="1" x14ac:dyDescent="0.2">
      <c r="A84" s="177"/>
      <c r="B84" s="182" t="s">
        <v>124</v>
      </c>
      <c r="C84" s="183" t="s">
        <v>81</v>
      </c>
      <c r="D84" s="184"/>
      <c r="E84" s="184"/>
      <c r="F84" s="190" t="s">
        <v>26</v>
      </c>
      <c r="G84" s="191"/>
      <c r="H84" s="191"/>
      <c r="I84" s="191">
        <f>'02 2017003-024 Pol'!G118</f>
        <v>0</v>
      </c>
      <c r="J84" s="188" t="str">
        <f>IF(I97=0,"",I84/I97*100)</f>
        <v/>
      </c>
    </row>
    <row r="85" spans="1:10" ht="36.75" customHeight="1" x14ac:dyDescent="0.2">
      <c r="A85" s="177"/>
      <c r="B85" s="182" t="s">
        <v>125</v>
      </c>
      <c r="C85" s="183" t="s">
        <v>126</v>
      </c>
      <c r="D85" s="184"/>
      <c r="E85" s="184"/>
      <c r="F85" s="190" t="s">
        <v>26</v>
      </c>
      <c r="G85" s="191"/>
      <c r="H85" s="191"/>
      <c r="I85" s="191">
        <f>'02 2017003-024 Pol'!G22</f>
        <v>0</v>
      </c>
      <c r="J85" s="188" t="str">
        <f>IF(I97=0,"",I85/I97*100)</f>
        <v/>
      </c>
    </row>
    <row r="86" spans="1:10" ht="36.75" customHeight="1" x14ac:dyDescent="0.2">
      <c r="A86" s="177"/>
      <c r="B86" s="182" t="s">
        <v>127</v>
      </c>
      <c r="C86" s="183" t="s">
        <v>128</v>
      </c>
      <c r="D86" s="184"/>
      <c r="E86" s="184"/>
      <c r="F86" s="190" t="s">
        <v>26</v>
      </c>
      <c r="G86" s="191"/>
      <c r="H86" s="191"/>
      <c r="I86" s="191">
        <f>'02 2017003-024 Pol'!G36</f>
        <v>0</v>
      </c>
      <c r="J86" s="188" t="str">
        <f>IF(I97=0,"",I86/I97*100)</f>
        <v/>
      </c>
    </row>
    <row r="87" spans="1:10" ht="36.75" customHeight="1" x14ac:dyDescent="0.2">
      <c r="A87" s="177"/>
      <c r="B87" s="182" t="s">
        <v>129</v>
      </c>
      <c r="C87" s="183" t="s">
        <v>130</v>
      </c>
      <c r="D87" s="184"/>
      <c r="E87" s="184"/>
      <c r="F87" s="190" t="s">
        <v>26</v>
      </c>
      <c r="G87" s="191"/>
      <c r="H87" s="191"/>
      <c r="I87" s="191">
        <f>'02 2017003-024 Pol'!G47</f>
        <v>0</v>
      </c>
      <c r="J87" s="188" t="str">
        <f>IF(I97=0,"",I87/I97*100)</f>
        <v/>
      </c>
    </row>
    <row r="88" spans="1:10" ht="36.75" customHeight="1" x14ac:dyDescent="0.2">
      <c r="A88" s="177"/>
      <c r="B88" s="182" t="s">
        <v>131</v>
      </c>
      <c r="C88" s="183" t="s">
        <v>132</v>
      </c>
      <c r="D88" s="184"/>
      <c r="E88" s="184"/>
      <c r="F88" s="190" t="s">
        <v>26</v>
      </c>
      <c r="G88" s="191"/>
      <c r="H88" s="191"/>
      <c r="I88" s="191">
        <f>'02 2017003-024 Pol'!G55</f>
        <v>0</v>
      </c>
      <c r="J88" s="188" t="str">
        <f>IF(I97=0,"",I88/I97*100)</f>
        <v/>
      </c>
    </row>
    <row r="89" spans="1:10" ht="36.75" customHeight="1" x14ac:dyDescent="0.2">
      <c r="A89" s="177"/>
      <c r="B89" s="182" t="s">
        <v>133</v>
      </c>
      <c r="C89" s="183" t="s">
        <v>134</v>
      </c>
      <c r="D89" s="184"/>
      <c r="E89" s="184"/>
      <c r="F89" s="190" t="s">
        <v>26</v>
      </c>
      <c r="G89" s="191"/>
      <c r="H89" s="191"/>
      <c r="I89" s="191">
        <f>'02 2017003-024 Pol'!G70</f>
        <v>0</v>
      </c>
      <c r="J89" s="188" t="str">
        <f>IF(I97=0,"",I89/I97*100)</f>
        <v/>
      </c>
    </row>
    <row r="90" spans="1:10" ht="36.75" customHeight="1" x14ac:dyDescent="0.2">
      <c r="A90" s="177"/>
      <c r="B90" s="182" t="s">
        <v>135</v>
      </c>
      <c r="C90" s="183" t="s">
        <v>136</v>
      </c>
      <c r="D90" s="184"/>
      <c r="E90" s="184"/>
      <c r="F90" s="190" t="s">
        <v>26</v>
      </c>
      <c r="G90" s="191"/>
      <c r="H90" s="191"/>
      <c r="I90" s="191">
        <f>'02 2017003-024 Pol'!G85</f>
        <v>0</v>
      </c>
      <c r="J90" s="188" t="str">
        <f>IF(I97=0,"",I90/I97*100)</f>
        <v/>
      </c>
    </row>
    <row r="91" spans="1:10" ht="36.75" customHeight="1" x14ac:dyDescent="0.2">
      <c r="A91" s="177"/>
      <c r="B91" s="182" t="s">
        <v>137</v>
      </c>
      <c r="C91" s="183" t="s">
        <v>138</v>
      </c>
      <c r="D91" s="184"/>
      <c r="E91" s="184"/>
      <c r="F91" s="190" t="s">
        <v>26</v>
      </c>
      <c r="G91" s="191"/>
      <c r="H91" s="191"/>
      <c r="I91" s="191">
        <f>'02 2017003-024 Pol'!G95</f>
        <v>0</v>
      </c>
      <c r="J91" s="188" t="str">
        <f>IF(I97=0,"",I91/I97*100)</f>
        <v/>
      </c>
    </row>
    <row r="92" spans="1:10" ht="36.75" customHeight="1" x14ac:dyDescent="0.2">
      <c r="A92" s="177"/>
      <c r="B92" s="182" t="s">
        <v>139</v>
      </c>
      <c r="C92" s="183" t="s">
        <v>140</v>
      </c>
      <c r="D92" s="184"/>
      <c r="E92" s="184"/>
      <c r="F92" s="190" t="s">
        <v>26</v>
      </c>
      <c r="G92" s="191"/>
      <c r="H92" s="191"/>
      <c r="I92" s="191">
        <f>'02 2017003-024 Pol'!G103</f>
        <v>0</v>
      </c>
      <c r="J92" s="188" t="str">
        <f>IF(I97=0,"",I92/I97*100)</f>
        <v/>
      </c>
    </row>
    <row r="93" spans="1:10" ht="36.75" customHeight="1" x14ac:dyDescent="0.2">
      <c r="A93" s="177"/>
      <c r="B93" s="182" t="s">
        <v>141</v>
      </c>
      <c r="C93" s="183" t="s">
        <v>142</v>
      </c>
      <c r="D93" s="184"/>
      <c r="E93" s="184"/>
      <c r="F93" s="190" t="s">
        <v>26</v>
      </c>
      <c r="G93" s="191"/>
      <c r="H93" s="191"/>
      <c r="I93" s="191">
        <f>'02 2017003-026 Pol'!G8</f>
        <v>0</v>
      </c>
      <c r="J93" s="188" t="str">
        <f>IF(I97=0,"",I93/I97*100)</f>
        <v/>
      </c>
    </row>
    <row r="94" spans="1:10" ht="36.75" customHeight="1" x14ac:dyDescent="0.2">
      <c r="A94" s="177"/>
      <c r="B94" s="182" t="s">
        <v>143</v>
      </c>
      <c r="C94" s="183" t="s">
        <v>144</v>
      </c>
      <c r="D94" s="184"/>
      <c r="E94" s="184"/>
      <c r="F94" s="190" t="s">
        <v>26</v>
      </c>
      <c r="G94" s="191"/>
      <c r="H94" s="191"/>
      <c r="I94" s="191">
        <f>'02 2017003-025 Pol'!G8+'02 2017003-025 Pol'!G57</f>
        <v>0</v>
      </c>
      <c r="J94" s="188" t="str">
        <f>IF(I97=0,"",I94/I97*100)</f>
        <v/>
      </c>
    </row>
    <row r="95" spans="1:10" ht="36.75" customHeight="1" x14ac:dyDescent="0.2">
      <c r="A95" s="177"/>
      <c r="B95" s="182" t="s">
        <v>145</v>
      </c>
      <c r="C95" s="183" t="s">
        <v>87</v>
      </c>
      <c r="D95" s="184"/>
      <c r="E95" s="184"/>
      <c r="F95" s="190" t="s">
        <v>146</v>
      </c>
      <c r="G95" s="191"/>
      <c r="H95" s="191"/>
      <c r="I95" s="191">
        <f>'02 2017003-021 Pol'!G262</f>
        <v>0</v>
      </c>
      <c r="J95" s="188" t="str">
        <f>IF(I97=0,"",I95/I97*100)</f>
        <v/>
      </c>
    </row>
    <row r="96" spans="1:10" ht="36.75" customHeight="1" x14ac:dyDescent="0.2">
      <c r="A96" s="177"/>
      <c r="B96" s="182" t="s">
        <v>147</v>
      </c>
      <c r="C96" s="183" t="s">
        <v>28</v>
      </c>
      <c r="D96" s="184"/>
      <c r="E96" s="184"/>
      <c r="F96" s="190" t="s">
        <v>147</v>
      </c>
      <c r="G96" s="191"/>
      <c r="H96" s="191"/>
      <c r="I96" s="191">
        <f>'01 2017003-011 Pol'!G94+'02 2017003-021 Pol'!G270</f>
        <v>0</v>
      </c>
      <c r="J96" s="188" t="str">
        <f>IF(I97=0,"",I96/I97*100)</f>
        <v/>
      </c>
    </row>
    <row r="97" spans="1:10" ht="25.5" customHeight="1" x14ac:dyDescent="0.2">
      <c r="A97" s="178"/>
      <c r="B97" s="185" t="s">
        <v>1</v>
      </c>
      <c r="C97" s="186"/>
      <c r="D97" s="187"/>
      <c r="E97" s="187"/>
      <c r="F97" s="192"/>
      <c r="G97" s="193"/>
      <c r="H97" s="193"/>
      <c r="I97" s="193">
        <f>SUM(I55:I96)</f>
        <v>0</v>
      </c>
      <c r="J97" s="189">
        <f>SUM(J55:J96)</f>
        <v>0</v>
      </c>
    </row>
    <row r="98" spans="1:10" x14ac:dyDescent="0.2">
      <c r="F98" s="133"/>
      <c r="G98" s="133"/>
      <c r="H98" s="133"/>
      <c r="I98" s="133"/>
      <c r="J98" s="134"/>
    </row>
    <row r="99" spans="1:10" x14ac:dyDescent="0.2">
      <c r="F99" s="133"/>
      <c r="G99" s="133"/>
      <c r="H99" s="133"/>
      <c r="I99" s="133"/>
      <c r="J99" s="134"/>
    </row>
    <row r="100" spans="1:10" x14ac:dyDescent="0.2">
      <c r="F100" s="133"/>
      <c r="G100" s="133"/>
      <c r="H100" s="133"/>
      <c r="I100" s="133"/>
      <c r="J100" s="134"/>
    </row>
  </sheetData>
  <sheetProtection password="C99C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3">
    <mergeCell ref="C95:E95"/>
    <mergeCell ref="C96:E96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C46:E46"/>
    <mergeCell ref="C47:E47"/>
    <mergeCell ref="B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password="C99C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149</v>
      </c>
      <c r="B1" s="195"/>
      <c r="C1" s="195"/>
      <c r="D1" s="195"/>
      <c r="E1" s="195"/>
      <c r="F1" s="195"/>
      <c r="G1" s="195"/>
      <c r="AG1" t="s">
        <v>150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151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5" t="s">
        <v>151</v>
      </c>
      <c r="AG3" t="s">
        <v>152</v>
      </c>
    </row>
    <row r="4" spans="1:60" ht="24.95" customHeight="1" x14ac:dyDescent="0.2">
      <c r="A4" s="200" t="s">
        <v>9</v>
      </c>
      <c r="B4" s="201" t="s">
        <v>50</v>
      </c>
      <c r="C4" s="202" t="s">
        <v>51</v>
      </c>
      <c r="D4" s="203"/>
      <c r="E4" s="203"/>
      <c r="F4" s="203"/>
      <c r="G4" s="204"/>
      <c r="AG4" t="s">
        <v>153</v>
      </c>
    </row>
    <row r="5" spans="1:60" x14ac:dyDescent="0.2">
      <c r="D5" s="10"/>
    </row>
    <row r="6" spans="1:60" ht="38.25" x14ac:dyDescent="0.2">
      <c r="A6" s="206" t="s">
        <v>154</v>
      </c>
      <c r="B6" s="208" t="s">
        <v>155</v>
      </c>
      <c r="C6" s="208" t="s">
        <v>156</v>
      </c>
      <c r="D6" s="207" t="s">
        <v>157</v>
      </c>
      <c r="E6" s="206" t="s">
        <v>158</v>
      </c>
      <c r="F6" s="205" t="s">
        <v>159</v>
      </c>
      <c r="G6" s="206" t="s">
        <v>29</v>
      </c>
      <c r="H6" s="209" t="s">
        <v>30</v>
      </c>
      <c r="I6" s="209" t="s">
        <v>160</v>
      </c>
      <c r="J6" s="209" t="s">
        <v>31</v>
      </c>
      <c r="K6" s="209" t="s">
        <v>161</v>
      </c>
      <c r="L6" s="209" t="s">
        <v>162</v>
      </c>
      <c r="M6" s="209" t="s">
        <v>163</v>
      </c>
      <c r="N6" s="209" t="s">
        <v>164</v>
      </c>
      <c r="O6" s="209" t="s">
        <v>165</v>
      </c>
      <c r="P6" s="209" t="s">
        <v>166</v>
      </c>
      <c r="Q6" s="209" t="s">
        <v>167</v>
      </c>
      <c r="R6" s="209" t="s">
        <v>168</v>
      </c>
      <c r="S6" s="209" t="s">
        <v>169</v>
      </c>
      <c r="T6" s="209" t="s">
        <v>170</v>
      </c>
      <c r="U6" s="209" t="s">
        <v>171</v>
      </c>
      <c r="V6" s="209" t="s">
        <v>172</v>
      </c>
      <c r="W6" s="209" t="s">
        <v>173</v>
      </c>
      <c r="X6" s="209" t="s">
        <v>174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9" t="s">
        <v>175</v>
      </c>
      <c r="B8" s="230" t="s">
        <v>66</v>
      </c>
      <c r="C8" s="255" t="s">
        <v>67</v>
      </c>
      <c r="D8" s="231"/>
      <c r="E8" s="232"/>
      <c r="F8" s="233"/>
      <c r="G8" s="233">
        <f>SUMIF(AG9:AG11,"&lt;&gt;NOR",G9:G11)</f>
        <v>0</v>
      </c>
      <c r="H8" s="233"/>
      <c r="I8" s="233">
        <f>SUM(I9:I11)</f>
        <v>0</v>
      </c>
      <c r="J8" s="233"/>
      <c r="K8" s="233">
        <f>SUM(K9:K11)</f>
        <v>0</v>
      </c>
      <c r="L8" s="233"/>
      <c r="M8" s="233">
        <f>SUM(M9:M11)</f>
        <v>0</v>
      </c>
      <c r="N8" s="233"/>
      <c r="O8" s="233">
        <f>SUM(O9:O11)</f>
        <v>0</v>
      </c>
      <c r="P8" s="233"/>
      <c r="Q8" s="233">
        <f>SUM(Q9:Q11)</f>
        <v>0</v>
      </c>
      <c r="R8" s="233"/>
      <c r="S8" s="233"/>
      <c r="T8" s="234"/>
      <c r="U8" s="228"/>
      <c r="V8" s="228">
        <f>SUM(V9:V11)</f>
        <v>4.25</v>
      </c>
      <c r="W8" s="228"/>
      <c r="X8" s="228"/>
      <c r="AG8" t="s">
        <v>176</v>
      </c>
    </row>
    <row r="9" spans="1:60" outlineLevel="1" x14ac:dyDescent="0.2">
      <c r="A9" s="242">
        <v>1</v>
      </c>
      <c r="B9" s="243" t="s">
        <v>177</v>
      </c>
      <c r="C9" s="256" t="s">
        <v>178</v>
      </c>
      <c r="D9" s="244" t="s">
        <v>179</v>
      </c>
      <c r="E9" s="245">
        <v>7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/>
      <c r="S9" s="247" t="s">
        <v>180</v>
      </c>
      <c r="T9" s="248" t="s">
        <v>181</v>
      </c>
      <c r="U9" s="220">
        <v>0</v>
      </c>
      <c r="V9" s="220">
        <f>ROUND(E9*U9,2)</f>
        <v>0</v>
      </c>
      <c r="W9" s="220"/>
      <c r="X9" s="220" t="s">
        <v>182</v>
      </c>
      <c r="Y9" s="210"/>
      <c r="Z9" s="210"/>
      <c r="AA9" s="210"/>
      <c r="AB9" s="210"/>
      <c r="AC9" s="210"/>
      <c r="AD9" s="210"/>
      <c r="AE9" s="210"/>
      <c r="AF9" s="210"/>
      <c r="AG9" s="210" t="s">
        <v>183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2">
        <v>2</v>
      </c>
      <c r="B10" s="243" t="s">
        <v>184</v>
      </c>
      <c r="C10" s="256" t="s">
        <v>185</v>
      </c>
      <c r="D10" s="244" t="s">
        <v>179</v>
      </c>
      <c r="E10" s="245">
        <v>10</v>
      </c>
      <c r="F10" s="246"/>
      <c r="G10" s="247">
        <f>ROUND(E10*F10,2)</f>
        <v>0</v>
      </c>
      <c r="H10" s="246"/>
      <c r="I10" s="247">
        <f>ROUND(E10*H10,2)</f>
        <v>0</v>
      </c>
      <c r="J10" s="246"/>
      <c r="K10" s="247">
        <f>ROUND(E10*J10,2)</f>
        <v>0</v>
      </c>
      <c r="L10" s="247">
        <v>21</v>
      </c>
      <c r="M10" s="247">
        <f>G10*(1+L10/100)</f>
        <v>0</v>
      </c>
      <c r="N10" s="247">
        <v>0</v>
      </c>
      <c r="O10" s="247">
        <f>ROUND(E10*N10,2)</f>
        <v>0</v>
      </c>
      <c r="P10" s="247">
        <v>0</v>
      </c>
      <c r="Q10" s="247">
        <f>ROUND(E10*P10,2)</f>
        <v>0</v>
      </c>
      <c r="R10" s="247"/>
      <c r="S10" s="247" t="s">
        <v>180</v>
      </c>
      <c r="T10" s="248" t="s">
        <v>181</v>
      </c>
      <c r="U10" s="220">
        <v>0</v>
      </c>
      <c r="V10" s="220">
        <f>ROUND(E10*U10,2)</f>
        <v>0</v>
      </c>
      <c r="W10" s="220"/>
      <c r="X10" s="220" t="s">
        <v>182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183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2">
        <v>3</v>
      </c>
      <c r="B11" s="243" t="s">
        <v>186</v>
      </c>
      <c r="C11" s="256" t="s">
        <v>187</v>
      </c>
      <c r="D11" s="244" t="s">
        <v>179</v>
      </c>
      <c r="E11" s="245">
        <v>17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21</v>
      </c>
      <c r="M11" s="247">
        <f>G11*(1+L11/100)</f>
        <v>0</v>
      </c>
      <c r="N11" s="247">
        <v>0</v>
      </c>
      <c r="O11" s="247">
        <f>ROUND(E11*N11,2)</f>
        <v>0</v>
      </c>
      <c r="P11" s="247">
        <v>0</v>
      </c>
      <c r="Q11" s="247">
        <f>ROUND(E11*P11,2)</f>
        <v>0</v>
      </c>
      <c r="R11" s="247" t="s">
        <v>188</v>
      </c>
      <c r="S11" s="247" t="s">
        <v>189</v>
      </c>
      <c r="T11" s="248" t="s">
        <v>190</v>
      </c>
      <c r="U11" s="220">
        <v>0.25</v>
      </c>
      <c r="V11" s="220">
        <f>ROUND(E11*U11,2)</f>
        <v>4.25</v>
      </c>
      <c r="W11" s="220"/>
      <c r="X11" s="220" t="s">
        <v>191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192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9" t="s">
        <v>175</v>
      </c>
      <c r="B12" s="230" t="s">
        <v>70</v>
      </c>
      <c r="C12" s="255" t="s">
        <v>71</v>
      </c>
      <c r="D12" s="231"/>
      <c r="E12" s="232"/>
      <c r="F12" s="233"/>
      <c r="G12" s="233">
        <f>SUMIF(AG13:AG20,"&lt;&gt;NOR",G13:G20)</f>
        <v>0</v>
      </c>
      <c r="H12" s="233"/>
      <c r="I12" s="233">
        <f>SUM(I13:I20)</f>
        <v>0</v>
      </c>
      <c r="J12" s="233"/>
      <c r="K12" s="233">
        <f>SUM(K13:K20)</f>
        <v>0</v>
      </c>
      <c r="L12" s="233"/>
      <c r="M12" s="233">
        <f>SUM(M13:M20)</f>
        <v>0</v>
      </c>
      <c r="N12" s="233"/>
      <c r="O12" s="233">
        <f>SUM(O13:O20)</f>
        <v>0.97</v>
      </c>
      <c r="P12" s="233"/>
      <c r="Q12" s="233">
        <f>SUM(Q13:Q20)</f>
        <v>0</v>
      </c>
      <c r="R12" s="233"/>
      <c r="S12" s="233"/>
      <c r="T12" s="234"/>
      <c r="U12" s="228"/>
      <c r="V12" s="228">
        <f>SUM(V13:V20)</f>
        <v>1.39</v>
      </c>
      <c r="W12" s="228"/>
      <c r="X12" s="228"/>
      <c r="AG12" t="s">
        <v>176</v>
      </c>
    </row>
    <row r="13" spans="1:60" ht="22.5" outlineLevel="1" x14ac:dyDescent="0.2">
      <c r="A13" s="235">
        <v>4</v>
      </c>
      <c r="B13" s="236" t="s">
        <v>193</v>
      </c>
      <c r="C13" s="257" t="s">
        <v>194</v>
      </c>
      <c r="D13" s="237" t="s">
        <v>195</v>
      </c>
      <c r="E13" s="238">
        <v>1.56</v>
      </c>
      <c r="F13" s="239"/>
      <c r="G13" s="240">
        <f>ROUND(E13*F13,2)</f>
        <v>0</v>
      </c>
      <c r="H13" s="239"/>
      <c r="I13" s="240">
        <f>ROUND(E13*H13,2)</f>
        <v>0</v>
      </c>
      <c r="J13" s="239"/>
      <c r="K13" s="240">
        <f>ROUND(E13*J13,2)</f>
        <v>0</v>
      </c>
      <c r="L13" s="240">
        <v>21</v>
      </c>
      <c r="M13" s="240">
        <f>G13*(1+L13/100)</f>
        <v>0</v>
      </c>
      <c r="N13" s="240">
        <v>0.62207999999999997</v>
      </c>
      <c r="O13" s="240">
        <f>ROUND(E13*N13,2)</f>
        <v>0.97</v>
      </c>
      <c r="P13" s="240">
        <v>0</v>
      </c>
      <c r="Q13" s="240">
        <f>ROUND(E13*P13,2)</f>
        <v>0</v>
      </c>
      <c r="R13" s="240" t="s">
        <v>196</v>
      </c>
      <c r="S13" s="240" t="s">
        <v>189</v>
      </c>
      <c r="T13" s="241" t="s">
        <v>190</v>
      </c>
      <c r="U13" s="220">
        <v>0.89300999999999997</v>
      </c>
      <c r="V13" s="220">
        <f>ROUND(E13*U13,2)</f>
        <v>1.39</v>
      </c>
      <c r="W13" s="220"/>
      <c r="X13" s="220" t="s">
        <v>197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198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45" outlineLevel="1" x14ac:dyDescent="0.2">
      <c r="A14" s="217"/>
      <c r="B14" s="218"/>
      <c r="C14" s="258" t="s">
        <v>199</v>
      </c>
      <c r="D14" s="250"/>
      <c r="E14" s="250"/>
      <c r="F14" s="250"/>
      <c r="G14" s="25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0"/>
      <c r="Z14" s="210"/>
      <c r="AA14" s="210"/>
      <c r="AB14" s="210"/>
      <c r="AC14" s="210"/>
      <c r="AD14" s="210"/>
      <c r="AE14" s="210"/>
      <c r="AF14" s="210"/>
      <c r="AG14" s="210" t="s">
        <v>200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49" t="str">
        <f>C14</f>
        <v>odkopávka s přemístěním výkopku v příčných profilech, s naložením na dopravní prostředek a odvozem do 1 km, s uložením výkopku na skládku a úpravou pláně. Podklad ze štěrkopísku s rozprostřením, vlhčením a zhutněním tl. 10 cm. Dodávka a položení dlažby zámkové do lože z těženého kameniva do tl. 5 cm, s vyplněním spár, s dvojím beraněním a se smetením přebytečného materiálu na krajnici. Osazení a dodávka záhonových obrubníků do lože z prostého betonu tl. 5 - 10 cm se zalitím a zatřením spár maltou, s opěrou.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9" t="s">
        <v>201</v>
      </c>
      <c r="D15" s="251"/>
      <c r="E15" s="251"/>
      <c r="F15" s="251"/>
      <c r="G15" s="251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10"/>
      <c r="Z15" s="210"/>
      <c r="AA15" s="210"/>
      <c r="AB15" s="210"/>
      <c r="AC15" s="210"/>
      <c r="AD15" s="210"/>
      <c r="AE15" s="210"/>
      <c r="AF15" s="210"/>
      <c r="AG15" s="210" t="s">
        <v>200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9" t="s">
        <v>202</v>
      </c>
      <c r="D16" s="251"/>
      <c r="E16" s="251"/>
      <c r="F16" s="251"/>
      <c r="G16" s="25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0"/>
      <c r="Z16" s="210"/>
      <c r="AA16" s="210"/>
      <c r="AB16" s="210"/>
      <c r="AC16" s="210"/>
      <c r="AD16" s="210"/>
      <c r="AE16" s="210"/>
      <c r="AF16" s="210"/>
      <c r="AG16" s="210" t="s">
        <v>200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9" t="s">
        <v>203</v>
      </c>
      <c r="D17" s="251"/>
      <c r="E17" s="251"/>
      <c r="F17" s="251"/>
      <c r="G17" s="251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0"/>
      <c r="Z17" s="210"/>
      <c r="AA17" s="210"/>
      <c r="AB17" s="210"/>
      <c r="AC17" s="210"/>
      <c r="AD17" s="210"/>
      <c r="AE17" s="210"/>
      <c r="AF17" s="210"/>
      <c r="AG17" s="210" t="s">
        <v>200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9" t="s">
        <v>204</v>
      </c>
      <c r="D18" s="251"/>
      <c r="E18" s="251"/>
      <c r="F18" s="251"/>
      <c r="G18" s="251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0"/>
      <c r="Z18" s="210"/>
      <c r="AA18" s="210"/>
      <c r="AB18" s="210"/>
      <c r="AC18" s="210"/>
      <c r="AD18" s="210"/>
      <c r="AE18" s="210"/>
      <c r="AF18" s="210"/>
      <c r="AG18" s="210" t="s">
        <v>200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9" t="s">
        <v>205</v>
      </c>
      <c r="D19" s="251"/>
      <c r="E19" s="251"/>
      <c r="F19" s="251"/>
      <c r="G19" s="251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0"/>
      <c r="Z19" s="210"/>
      <c r="AA19" s="210"/>
      <c r="AB19" s="210"/>
      <c r="AC19" s="210"/>
      <c r="AD19" s="210"/>
      <c r="AE19" s="210"/>
      <c r="AF19" s="210"/>
      <c r="AG19" s="210" t="s">
        <v>200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60" t="s">
        <v>206</v>
      </c>
      <c r="D20" s="222"/>
      <c r="E20" s="223">
        <v>1.56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0"/>
      <c r="Z20" s="210"/>
      <c r="AA20" s="210"/>
      <c r="AB20" s="210"/>
      <c r="AC20" s="210"/>
      <c r="AD20" s="210"/>
      <c r="AE20" s="210"/>
      <c r="AF20" s="210"/>
      <c r="AG20" s="210" t="s">
        <v>207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9" t="s">
        <v>175</v>
      </c>
      <c r="B21" s="230" t="s">
        <v>82</v>
      </c>
      <c r="C21" s="255" t="s">
        <v>83</v>
      </c>
      <c r="D21" s="231"/>
      <c r="E21" s="232"/>
      <c r="F21" s="233"/>
      <c r="G21" s="233">
        <f>SUMIF(AG22:AG22,"&lt;&gt;NOR",G22:G22)</f>
        <v>0</v>
      </c>
      <c r="H21" s="233"/>
      <c r="I21" s="233">
        <f>SUM(I22:I22)</f>
        <v>0</v>
      </c>
      <c r="J21" s="233"/>
      <c r="K21" s="233">
        <f>SUM(K22:K22)</f>
        <v>0</v>
      </c>
      <c r="L21" s="233"/>
      <c r="M21" s="233">
        <f>SUM(M22:M22)</f>
        <v>0</v>
      </c>
      <c r="N21" s="233"/>
      <c r="O21" s="233">
        <f>SUM(O22:O22)</f>
        <v>0.05</v>
      </c>
      <c r="P21" s="233"/>
      <c r="Q21" s="233">
        <f>SUM(Q22:Q22)</f>
        <v>0</v>
      </c>
      <c r="R21" s="233"/>
      <c r="S21" s="233"/>
      <c r="T21" s="234"/>
      <c r="U21" s="228"/>
      <c r="V21" s="228">
        <f>SUM(V22:V22)</f>
        <v>6.42</v>
      </c>
      <c r="W21" s="228"/>
      <c r="X21" s="228"/>
      <c r="AG21" t="s">
        <v>176</v>
      </c>
    </row>
    <row r="22" spans="1:60" outlineLevel="1" x14ac:dyDescent="0.2">
      <c r="A22" s="242">
        <v>5</v>
      </c>
      <c r="B22" s="243" t="s">
        <v>208</v>
      </c>
      <c r="C22" s="256" t="s">
        <v>209</v>
      </c>
      <c r="D22" s="244" t="s">
        <v>195</v>
      </c>
      <c r="E22" s="245">
        <v>30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21</v>
      </c>
      <c r="M22" s="247">
        <f>G22*(1+L22/100)</f>
        <v>0</v>
      </c>
      <c r="N22" s="247">
        <v>1.58E-3</v>
      </c>
      <c r="O22" s="247">
        <f>ROUND(E22*N22,2)</f>
        <v>0.05</v>
      </c>
      <c r="P22" s="247">
        <v>0</v>
      </c>
      <c r="Q22" s="247">
        <f>ROUND(E22*P22,2)</f>
        <v>0</v>
      </c>
      <c r="R22" s="247" t="s">
        <v>210</v>
      </c>
      <c r="S22" s="247" t="s">
        <v>189</v>
      </c>
      <c r="T22" s="248" t="s">
        <v>190</v>
      </c>
      <c r="U22" s="220">
        <v>0.214</v>
      </c>
      <c r="V22" s="220">
        <f>ROUND(E22*U22,2)</f>
        <v>6.42</v>
      </c>
      <c r="W22" s="220"/>
      <c r="X22" s="220" t="s">
        <v>191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192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9" t="s">
        <v>175</v>
      </c>
      <c r="B23" s="230" t="s">
        <v>84</v>
      </c>
      <c r="C23" s="255" t="s">
        <v>85</v>
      </c>
      <c r="D23" s="231"/>
      <c r="E23" s="232"/>
      <c r="F23" s="233"/>
      <c r="G23" s="233">
        <f>SUMIF(AG24:AG25,"&lt;&gt;NOR",G24:G25)</f>
        <v>0</v>
      </c>
      <c r="H23" s="233"/>
      <c r="I23" s="233">
        <f>SUM(I24:I25)</f>
        <v>0</v>
      </c>
      <c r="J23" s="233"/>
      <c r="K23" s="233">
        <f>SUM(K24:K25)</f>
        <v>0</v>
      </c>
      <c r="L23" s="233"/>
      <c r="M23" s="233">
        <f>SUM(M24:M25)</f>
        <v>0</v>
      </c>
      <c r="N23" s="233"/>
      <c r="O23" s="233">
        <f>SUM(O24:O25)</f>
        <v>0</v>
      </c>
      <c r="P23" s="233"/>
      <c r="Q23" s="233">
        <f>SUM(Q24:Q25)</f>
        <v>0</v>
      </c>
      <c r="R23" s="233"/>
      <c r="S23" s="233"/>
      <c r="T23" s="234"/>
      <c r="U23" s="228"/>
      <c r="V23" s="228">
        <f>SUM(V24:V25)</f>
        <v>16.899999999999999</v>
      </c>
      <c r="W23" s="228"/>
      <c r="X23" s="228"/>
      <c r="AG23" t="s">
        <v>176</v>
      </c>
    </row>
    <row r="24" spans="1:60" ht="56.25" outlineLevel="1" x14ac:dyDescent="0.2">
      <c r="A24" s="235">
        <v>6</v>
      </c>
      <c r="B24" s="236" t="s">
        <v>211</v>
      </c>
      <c r="C24" s="257" t="s">
        <v>212</v>
      </c>
      <c r="D24" s="237" t="s">
        <v>195</v>
      </c>
      <c r="E24" s="238">
        <v>54.88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21</v>
      </c>
      <c r="M24" s="240">
        <f>G24*(1+L24/100)</f>
        <v>0</v>
      </c>
      <c r="N24" s="240">
        <v>4.0000000000000003E-5</v>
      </c>
      <c r="O24" s="240">
        <f>ROUND(E24*N24,2)</f>
        <v>0</v>
      </c>
      <c r="P24" s="240">
        <v>0</v>
      </c>
      <c r="Q24" s="240">
        <f>ROUND(E24*P24,2)</f>
        <v>0</v>
      </c>
      <c r="R24" s="240" t="s">
        <v>213</v>
      </c>
      <c r="S24" s="240" t="s">
        <v>189</v>
      </c>
      <c r="T24" s="241" t="s">
        <v>190</v>
      </c>
      <c r="U24" s="220">
        <v>0.308</v>
      </c>
      <c r="V24" s="220">
        <f>ROUND(E24*U24,2)</f>
        <v>16.899999999999999</v>
      </c>
      <c r="W24" s="220"/>
      <c r="X24" s="220" t="s">
        <v>191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192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60" t="s">
        <v>214</v>
      </c>
      <c r="D25" s="222"/>
      <c r="E25" s="223">
        <v>54.88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0"/>
      <c r="Z25" s="210"/>
      <c r="AA25" s="210"/>
      <c r="AB25" s="210"/>
      <c r="AC25" s="210"/>
      <c r="AD25" s="210"/>
      <c r="AE25" s="210"/>
      <c r="AF25" s="210"/>
      <c r="AG25" s="210" t="s">
        <v>207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9" t="s">
        <v>175</v>
      </c>
      <c r="B26" s="230" t="s">
        <v>88</v>
      </c>
      <c r="C26" s="255" t="s">
        <v>89</v>
      </c>
      <c r="D26" s="231"/>
      <c r="E26" s="232"/>
      <c r="F26" s="233"/>
      <c r="G26" s="233">
        <f>SUMIF(AG27:AG27,"&lt;&gt;NOR",G27:G27)</f>
        <v>0</v>
      </c>
      <c r="H26" s="233"/>
      <c r="I26" s="233">
        <f>SUM(I27:I27)</f>
        <v>0</v>
      </c>
      <c r="J26" s="233"/>
      <c r="K26" s="233">
        <f>SUM(K27:K27)</f>
        <v>0</v>
      </c>
      <c r="L26" s="233"/>
      <c r="M26" s="233">
        <f>SUM(M27:M27)</f>
        <v>0</v>
      </c>
      <c r="N26" s="233"/>
      <c r="O26" s="233">
        <f>SUM(O27:O27)</f>
        <v>0</v>
      </c>
      <c r="P26" s="233"/>
      <c r="Q26" s="233">
        <f>SUM(Q27:Q27)</f>
        <v>0</v>
      </c>
      <c r="R26" s="233"/>
      <c r="S26" s="233"/>
      <c r="T26" s="234"/>
      <c r="U26" s="228"/>
      <c r="V26" s="228">
        <f>SUM(V27:V27)</f>
        <v>0</v>
      </c>
      <c r="W26" s="228"/>
      <c r="X26" s="228"/>
      <c r="AG26" t="s">
        <v>176</v>
      </c>
    </row>
    <row r="27" spans="1:60" outlineLevel="1" x14ac:dyDescent="0.2">
      <c r="A27" s="242">
        <v>7</v>
      </c>
      <c r="B27" s="243" t="s">
        <v>215</v>
      </c>
      <c r="C27" s="256" t="s">
        <v>216</v>
      </c>
      <c r="D27" s="244" t="s">
        <v>217</v>
      </c>
      <c r="E27" s="245">
        <v>4.9599999999999998E-2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21</v>
      </c>
      <c r="M27" s="247">
        <f>G27*(1+L27/100)</f>
        <v>0</v>
      </c>
      <c r="N27" s="247">
        <v>0</v>
      </c>
      <c r="O27" s="247">
        <f>ROUND(E27*N27,2)</f>
        <v>0</v>
      </c>
      <c r="P27" s="247">
        <v>0</v>
      </c>
      <c r="Q27" s="247">
        <f>ROUND(E27*P27,2)</f>
        <v>0</v>
      </c>
      <c r="R27" s="247"/>
      <c r="S27" s="247" t="s">
        <v>189</v>
      </c>
      <c r="T27" s="248" t="s">
        <v>190</v>
      </c>
      <c r="U27" s="220">
        <v>9.7000000000000003E-2</v>
      </c>
      <c r="V27" s="220">
        <f>ROUND(E27*U27,2)</f>
        <v>0</v>
      </c>
      <c r="W27" s="220"/>
      <c r="X27" s="220" t="s">
        <v>218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219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229" t="s">
        <v>175</v>
      </c>
      <c r="B28" s="230" t="s">
        <v>100</v>
      </c>
      <c r="C28" s="255" t="s">
        <v>101</v>
      </c>
      <c r="D28" s="231"/>
      <c r="E28" s="232"/>
      <c r="F28" s="233"/>
      <c r="G28" s="233">
        <f>SUMIF(AG29:AG72,"&lt;&gt;NOR",G29:G72)</f>
        <v>0</v>
      </c>
      <c r="H28" s="233"/>
      <c r="I28" s="233">
        <f>SUM(I29:I72)</f>
        <v>0</v>
      </c>
      <c r="J28" s="233"/>
      <c r="K28" s="233">
        <f>SUM(K29:K72)</f>
        <v>0</v>
      </c>
      <c r="L28" s="233"/>
      <c r="M28" s="233">
        <f>SUM(M29:M72)</f>
        <v>0</v>
      </c>
      <c r="N28" s="233"/>
      <c r="O28" s="233">
        <f>SUM(O29:O72)</f>
        <v>4.5999999999999996</v>
      </c>
      <c r="P28" s="233"/>
      <c r="Q28" s="233">
        <f>SUM(Q29:Q72)</f>
        <v>0</v>
      </c>
      <c r="R28" s="233"/>
      <c r="S28" s="233"/>
      <c r="T28" s="234"/>
      <c r="U28" s="228"/>
      <c r="V28" s="228">
        <f>SUM(V29:V72)</f>
        <v>182.58</v>
      </c>
      <c r="W28" s="228"/>
      <c r="X28" s="228"/>
      <c r="AG28" t="s">
        <v>176</v>
      </c>
    </row>
    <row r="29" spans="1:60" ht="22.5" outlineLevel="1" x14ac:dyDescent="0.2">
      <c r="A29" s="235">
        <v>8</v>
      </c>
      <c r="B29" s="236" t="s">
        <v>220</v>
      </c>
      <c r="C29" s="257" t="s">
        <v>221</v>
      </c>
      <c r="D29" s="237" t="s">
        <v>222</v>
      </c>
      <c r="E29" s="238">
        <v>174.72</v>
      </c>
      <c r="F29" s="239"/>
      <c r="G29" s="240">
        <f>ROUND(E29*F29,2)</f>
        <v>0</v>
      </c>
      <c r="H29" s="239"/>
      <c r="I29" s="240">
        <f>ROUND(E29*H29,2)</f>
        <v>0</v>
      </c>
      <c r="J29" s="239"/>
      <c r="K29" s="240">
        <f>ROUND(E29*J29,2)</f>
        <v>0</v>
      </c>
      <c r="L29" s="240">
        <v>21</v>
      </c>
      <c r="M29" s="240">
        <f>G29*(1+L29/100)</f>
        <v>0</v>
      </c>
      <c r="N29" s="240">
        <v>0</v>
      </c>
      <c r="O29" s="240">
        <f>ROUND(E29*N29,2)</f>
        <v>0</v>
      </c>
      <c r="P29" s="240">
        <v>0</v>
      </c>
      <c r="Q29" s="240">
        <f>ROUND(E29*P29,2)</f>
        <v>0</v>
      </c>
      <c r="R29" s="240" t="s">
        <v>223</v>
      </c>
      <c r="S29" s="240" t="s">
        <v>224</v>
      </c>
      <c r="T29" s="241" t="s">
        <v>190</v>
      </c>
      <c r="U29" s="220">
        <v>0.34</v>
      </c>
      <c r="V29" s="220">
        <f>ROUND(E29*U29,2)</f>
        <v>59.4</v>
      </c>
      <c r="W29" s="220"/>
      <c r="X29" s="220" t="s">
        <v>191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192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60" t="s">
        <v>225</v>
      </c>
      <c r="D30" s="222"/>
      <c r="E30" s="223">
        <v>174.72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10"/>
      <c r="Z30" s="210"/>
      <c r="AA30" s="210"/>
      <c r="AB30" s="210"/>
      <c r="AC30" s="210"/>
      <c r="AD30" s="210"/>
      <c r="AE30" s="210"/>
      <c r="AF30" s="210"/>
      <c r="AG30" s="210" t="s">
        <v>207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33.75" outlineLevel="1" x14ac:dyDescent="0.2">
      <c r="A31" s="235">
        <v>9</v>
      </c>
      <c r="B31" s="236" t="s">
        <v>226</v>
      </c>
      <c r="C31" s="257" t="s">
        <v>227</v>
      </c>
      <c r="D31" s="237" t="s">
        <v>222</v>
      </c>
      <c r="E31" s="238">
        <v>172.8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21</v>
      </c>
      <c r="M31" s="240">
        <f>G31*(1+L31/100)</f>
        <v>0</v>
      </c>
      <c r="N31" s="240">
        <v>9.8999999999999999E-4</v>
      </c>
      <c r="O31" s="240">
        <f>ROUND(E31*N31,2)</f>
        <v>0.17</v>
      </c>
      <c r="P31" s="240">
        <v>0</v>
      </c>
      <c r="Q31" s="240">
        <f>ROUND(E31*P31,2)</f>
        <v>0</v>
      </c>
      <c r="R31" s="240" t="s">
        <v>223</v>
      </c>
      <c r="S31" s="240" t="s">
        <v>189</v>
      </c>
      <c r="T31" s="241" t="s">
        <v>190</v>
      </c>
      <c r="U31" s="220">
        <v>0.36099999999999999</v>
      </c>
      <c r="V31" s="220">
        <f>ROUND(E31*U31,2)</f>
        <v>62.38</v>
      </c>
      <c r="W31" s="220"/>
      <c r="X31" s="220" t="s">
        <v>191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192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60" t="s">
        <v>228</v>
      </c>
      <c r="D32" s="222"/>
      <c r="E32" s="223">
        <v>85.8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0"/>
      <c r="Z32" s="210"/>
      <c r="AA32" s="210"/>
      <c r="AB32" s="210"/>
      <c r="AC32" s="210"/>
      <c r="AD32" s="210"/>
      <c r="AE32" s="210"/>
      <c r="AF32" s="210"/>
      <c r="AG32" s="210" t="s">
        <v>207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60" t="s">
        <v>229</v>
      </c>
      <c r="D33" s="222"/>
      <c r="E33" s="223">
        <v>19.2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0"/>
      <c r="Z33" s="210"/>
      <c r="AA33" s="210"/>
      <c r="AB33" s="210"/>
      <c r="AC33" s="210"/>
      <c r="AD33" s="210"/>
      <c r="AE33" s="210"/>
      <c r="AF33" s="210"/>
      <c r="AG33" s="210" t="s">
        <v>207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60" t="s">
        <v>230</v>
      </c>
      <c r="D34" s="222"/>
      <c r="E34" s="223">
        <v>21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0"/>
      <c r="Z34" s="210"/>
      <c r="AA34" s="210"/>
      <c r="AB34" s="210"/>
      <c r="AC34" s="210"/>
      <c r="AD34" s="210"/>
      <c r="AE34" s="210"/>
      <c r="AF34" s="210"/>
      <c r="AG34" s="210" t="s">
        <v>207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60" t="s">
        <v>231</v>
      </c>
      <c r="D35" s="222"/>
      <c r="E35" s="223">
        <v>46.8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0"/>
      <c r="Z35" s="210"/>
      <c r="AA35" s="210"/>
      <c r="AB35" s="210"/>
      <c r="AC35" s="210"/>
      <c r="AD35" s="210"/>
      <c r="AE35" s="210"/>
      <c r="AF35" s="210"/>
      <c r="AG35" s="210" t="s">
        <v>207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33.75" outlineLevel="1" x14ac:dyDescent="0.2">
      <c r="A36" s="235">
        <v>10</v>
      </c>
      <c r="B36" s="236" t="s">
        <v>232</v>
      </c>
      <c r="C36" s="257" t="s">
        <v>233</v>
      </c>
      <c r="D36" s="237" t="s">
        <v>222</v>
      </c>
      <c r="E36" s="238">
        <v>84.6</v>
      </c>
      <c r="F36" s="239"/>
      <c r="G36" s="240">
        <f>ROUND(E36*F36,2)</f>
        <v>0</v>
      </c>
      <c r="H36" s="239"/>
      <c r="I36" s="240">
        <f>ROUND(E36*H36,2)</f>
        <v>0</v>
      </c>
      <c r="J36" s="239"/>
      <c r="K36" s="240">
        <f>ROUND(E36*J36,2)</f>
        <v>0</v>
      </c>
      <c r="L36" s="240">
        <v>21</v>
      </c>
      <c r="M36" s="240">
        <f>G36*(1+L36/100)</f>
        <v>0</v>
      </c>
      <c r="N36" s="240">
        <v>9.8999999999999999E-4</v>
      </c>
      <c r="O36" s="240">
        <f>ROUND(E36*N36,2)</f>
        <v>0.08</v>
      </c>
      <c r="P36" s="240">
        <v>0</v>
      </c>
      <c r="Q36" s="240">
        <f>ROUND(E36*P36,2)</f>
        <v>0</v>
      </c>
      <c r="R36" s="240" t="s">
        <v>223</v>
      </c>
      <c r="S36" s="240" t="s">
        <v>189</v>
      </c>
      <c r="T36" s="241" t="s">
        <v>190</v>
      </c>
      <c r="U36" s="220">
        <v>0.48899999999999999</v>
      </c>
      <c r="V36" s="220">
        <f>ROUND(E36*U36,2)</f>
        <v>41.37</v>
      </c>
      <c r="W36" s="220"/>
      <c r="X36" s="220" t="s">
        <v>191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192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60" t="s">
        <v>234</v>
      </c>
      <c r="D37" s="222"/>
      <c r="E37" s="223">
        <v>23.6</v>
      </c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10"/>
      <c r="Z37" s="210"/>
      <c r="AA37" s="210"/>
      <c r="AB37" s="210"/>
      <c r="AC37" s="210"/>
      <c r="AD37" s="210"/>
      <c r="AE37" s="210"/>
      <c r="AF37" s="210"/>
      <c r="AG37" s="210" t="s">
        <v>207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60" t="s">
        <v>235</v>
      </c>
      <c r="D38" s="222"/>
      <c r="E38" s="223">
        <v>25.6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0"/>
      <c r="Z38" s="210"/>
      <c r="AA38" s="210"/>
      <c r="AB38" s="210"/>
      <c r="AC38" s="210"/>
      <c r="AD38" s="210"/>
      <c r="AE38" s="210"/>
      <c r="AF38" s="210"/>
      <c r="AG38" s="210" t="s">
        <v>207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60" t="s">
        <v>236</v>
      </c>
      <c r="D39" s="222"/>
      <c r="E39" s="223">
        <v>8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10"/>
      <c r="Z39" s="210"/>
      <c r="AA39" s="210"/>
      <c r="AB39" s="210"/>
      <c r="AC39" s="210"/>
      <c r="AD39" s="210"/>
      <c r="AE39" s="210"/>
      <c r="AF39" s="210"/>
      <c r="AG39" s="210" t="s">
        <v>207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60" t="s">
        <v>237</v>
      </c>
      <c r="D40" s="222"/>
      <c r="E40" s="223">
        <v>27.4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0"/>
      <c r="Z40" s="210"/>
      <c r="AA40" s="210"/>
      <c r="AB40" s="210"/>
      <c r="AC40" s="210"/>
      <c r="AD40" s="210"/>
      <c r="AE40" s="210"/>
      <c r="AF40" s="210"/>
      <c r="AG40" s="210" t="s">
        <v>207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33.75" outlineLevel="1" x14ac:dyDescent="0.2">
      <c r="A41" s="235">
        <v>11</v>
      </c>
      <c r="B41" s="236" t="s">
        <v>238</v>
      </c>
      <c r="C41" s="257" t="s">
        <v>239</v>
      </c>
      <c r="D41" s="237" t="s">
        <v>195</v>
      </c>
      <c r="E41" s="238">
        <v>54.6</v>
      </c>
      <c r="F41" s="239"/>
      <c r="G41" s="240">
        <f>ROUND(E41*F41,2)</f>
        <v>0</v>
      </c>
      <c r="H41" s="239"/>
      <c r="I41" s="240">
        <f>ROUND(E41*H41,2)</f>
        <v>0</v>
      </c>
      <c r="J41" s="239"/>
      <c r="K41" s="240">
        <f>ROUND(E41*J41,2)</f>
        <v>0</v>
      </c>
      <c r="L41" s="240">
        <v>21</v>
      </c>
      <c r="M41" s="240">
        <f>G41*(1+L41/100)</f>
        <v>0</v>
      </c>
      <c r="N41" s="240">
        <v>0</v>
      </c>
      <c r="O41" s="240">
        <f>ROUND(E41*N41,2)</f>
        <v>0</v>
      </c>
      <c r="P41" s="240">
        <v>0</v>
      </c>
      <c r="Q41" s="240">
        <f>ROUND(E41*P41,2)</f>
        <v>0</v>
      </c>
      <c r="R41" s="240" t="s">
        <v>223</v>
      </c>
      <c r="S41" s="240" t="s">
        <v>189</v>
      </c>
      <c r="T41" s="241" t="s">
        <v>190</v>
      </c>
      <c r="U41" s="220">
        <v>0.156</v>
      </c>
      <c r="V41" s="220">
        <f>ROUND(E41*U41,2)</f>
        <v>8.52</v>
      </c>
      <c r="W41" s="220"/>
      <c r="X41" s="220" t="s">
        <v>191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192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60" t="s">
        <v>240</v>
      </c>
      <c r="D42" s="222"/>
      <c r="E42" s="223">
        <v>54.6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0"/>
      <c r="Z42" s="210"/>
      <c r="AA42" s="210"/>
      <c r="AB42" s="210"/>
      <c r="AC42" s="210"/>
      <c r="AD42" s="210"/>
      <c r="AE42" s="210"/>
      <c r="AF42" s="210"/>
      <c r="AG42" s="210" t="s">
        <v>207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5">
        <v>12</v>
      </c>
      <c r="B43" s="236" t="s">
        <v>241</v>
      </c>
      <c r="C43" s="257" t="s">
        <v>242</v>
      </c>
      <c r="D43" s="237" t="s">
        <v>243</v>
      </c>
      <c r="E43" s="238">
        <v>6.1548499999999997</v>
      </c>
      <c r="F43" s="239"/>
      <c r="G43" s="240">
        <f>ROUND(E43*F43,2)</f>
        <v>0</v>
      </c>
      <c r="H43" s="239"/>
      <c r="I43" s="240">
        <f>ROUND(E43*H43,2)</f>
        <v>0</v>
      </c>
      <c r="J43" s="239"/>
      <c r="K43" s="240">
        <f>ROUND(E43*J43,2)</f>
        <v>0</v>
      </c>
      <c r="L43" s="240">
        <v>21</v>
      </c>
      <c r="M43" s="240">
        <f>G43*(1+L43/100)</f>
        <v>0</v>
      </c>
      <c r="N43" s="240">
        <v>2.3570000000000001E-2</v>
      </c>
      <c r="O43" s="240">
        <f>ROUND(E43*N43,2)</f>
        <v>0.15</v>
      </c>
      <c r="P43" s="240">
        <v>0</v>
      </c>
      <c r="Q43" s="240">
        <f>ROUND(E43*P43,2)</f>
        <v>0</v>
      </c>
      <c r="R43" s="240" t="s">
        <v>223</v>
      </c>
      <c r="S43" s="240" t="s">
        <v>189</v>
      </c>
      <c r="T43" s="241" t="s">
        <v>190</v>
      </c>
      <c r="U43" s="220">
        <v>0</v>
      </c>
      <c r="V43" s="220">
        <f>ROUND(E43*U43,2)</f>
        <v>0</v>
      </c>
      <c r="W43" s="220"/>
      <c r="X43" s="220" t="s">
        <v>191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192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60" t="s">
        <v>244</v>
      </c>
      <c r="D44" s="222"/>
      <c r="E44" s="223">
        <v>1.5444</v>
      </c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0"/>
      <c r="Z44" s="210"/>
      <c r="AA44" s="210"/>
      <c r="AB44" s="210"/>
      <c r="AC44" s="210"/>
      <c r="AD44" s="210"/>
      <c r="AE44" s="210"/>
      <c r="AF44" s="210"/>
      <c r="AG44" s="210" t="s">
        <v>207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60" t="s">
        <v>245</v>
      </c>
      <c r="D45" s="222"/>
      <c r="E45" s="223">
        <v>0.37631999999999999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0"/>
      <c r="Z45" s="210"/>
      <c r="AA45" s="210"/>
      <c r="AB45" s="210"/>
      <c r="AC45" s="210"/>
      <c r="AD45" s="210"/>
      <c r="AE45" s="210"/>
      <c r="AF45" s="210"/>
      <c r="AG45" s="210" t="s">
        <v>207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60" t="s">
        <v>246</v>
      </c>
      <c r="D46" s="222"/>
      <c r="E46" s="223">
        <v>0.47039999999999998</v>
      </c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10"/>
      <c r="Z46" s="210"/>
      <c r="AA46" s="210"/>
      <c r="AB46" s="210"/>
      <c r="AC46" s="210"/>
      <c r="AD46" s="210"/>
      <c r="AE46" s="210"/>
      <c r="AF46" s="210"/>
      <c r="AG46" s="210" t="s">
        <v>207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60" t="s">
        <v>247</v>
      </c>
      <c r="D47" s="222"/>
      <c r="E47" s="223">
        <v>0.74880000000000002</v>
      </c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0"/>
      <c r="Z47" s="210"/>
      <c r="AA47" s="210"/>
      <c r="AB47" s="210"/>
      <c r="AC47" s="210"/>
      <c r="AD47" s="210"/>
      <c r="AE47" s="210"/>
      <c r="AF47" s="210"/>
      <c r="AG47" s="210" t="s">
        <v>207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60" t="s">
        <v>248</v>
      </c>
      <c r="D48" s="222"/>
      <c r="E48" s="223">
        <v>0.84960000000000002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0"/>
      <c r="Z48" s="210"/>
      <c r="AA48" s="210"/>
      <c r="AB48" s="210"/>
      <c r="AC48" s="210"/>
      <c r="AD48" s="210"/>
      <c r="AE48" s="210"/>
      <c r="AF48" s="210"/>
      <c r="AG48" s="210" t="s">
        <v>207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60" t="s">
        <v>249</v>
      </c>
      <c r="D49" s="222"/>
      <c r="E49" s="223">
        <v>0.82943999999999996</v>
      </c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10"/>
      <c r="Z49" s="210"/>
      <c r="AA49" s="210"/>
      <c r="AB49" s="210"/>
      <c r="AC49" s="210"/>
      <c r="AD49" s="210"/>
      <c r="AE49" s="210"/>
      <c r="AF49" s="210"/>
      <c r="AG49" s="210" t="s">
        <v>207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60" t="s">
        <v>250</v>
      </c>
      <c r="D50" s="222"/>
      <c r="E50" s="223">
        <v>2.8799999999999999E-2</v>
      </c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10"/>
      <c r="Z50" s="210"/>
      <c r="AA50" s="210"/>
      <c r="AB50" s="210"/>
      <c r="AC50" s="210"/>
      <c r="AD50" s="210"/>
      <c r="AE50" s="210"/>
      <c r="AF50" s="210"/>
      <c r="AG50" s="210" t="s">
        <v>207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60" t="s">
        <v>251</v>
      </c>
      <c r="D51" s="222"/>
      <c r="E51" s="223">
        <v>0.88775999999999999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0"/>
      <c r="Z51" s="210"/>
      <c r="AA51" s="210"/>
      <c r="AB51" s="210"/>
      <c r="AC51" s="210"/>
      <c r="AD51" s="210"/>
      <c r="AE51" s="210"/>
      <c r="AF51" s="210"/>
      <c r="AG51" s="210" t="s">
        <v>207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61" t="s">
        <v>252</v>
      </c>
      <c r="D52" s="224"/>
      <c r="E52" s="225">
        <v>5.7355200000000002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10"/>
      <c r="Z52" s="210"/>
      <c r="AA52" s="210"/>
      <c r="AB52" s="210"/>
      <c r="AC52" s="210"/>
      <c r="AD52" s="210"/>
      <c r="AE52" s="210"/>
      <c r="AF52" s="210"/>
      <c r="AG52" s="210" t="s">
        <v>207</v>
      </c>
      <c r="AH52" s="210">
        <v>1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60" t="s">
        <v>253</v>
      </c>
      <c r="D53" s="222"/>
      <c r="E53" s="223">
        <v>0.41932999999999998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10"/>
      <c r="Z53" s="210"/>
      <c r="AA53" s="210"/>
      <c r="AB53" s="210"/>
      <c r="AC53" s="210"/>
      <c r="AD53" s="210"/>
      <c r="AE53" s="210"/>
      <c r="AF53" s="210"/>
      <c r="AG53" s="210" t="s">
        <v>207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35">
        <v>13</v>
      </c>
      <c r="B54" s="236" t="s">
        <v>254</v>
      </c>
      <c r="C54" s="257" t="s">
        <v>255</v>
      </c>
      <c r="D54" s="237" t="s">
        <v>256</v>
      </c>
      <c r="E54" s="238">
        <v>27.3</v>
      </c>
      <c r="F54" s="239"/>
      <c r="G54" s="240">
        <f>ROUND(E54*F54,2)</f>
        <v>0</v>
      </c>
      <c r="H54" s="239"/>
      <c r="I54" s="240">
        <f>ROUND(E54*H54,2)</f>
        <v>0</v>
      </c>
      <c r="J54" s="239"/>
      <c r="K54" s="240">
        <f>ROUND(E54*J54,2)</f>
        <v>0</v>
      </c>
      <c r="L54" s="240">
        <v>21</v>
      </c>
      <c r="M54" s="240">
        <f>G54*(1+L54/100)</f>
        <v>0</v>
      </c>
      <c r="N54" s="240">
        <v>0</v>
      </c>
      <c r="O54" s="240">
        <f>ROUND(E54*N54,2)</f>
        <v>0</v>
      </c>
      <c r="P54" s="240">
        <v>0</v>
      </c>
      <c r="Q54" s="240">
        <f>ROUND(E54*P54,2)</f>
        <v>0</v>
      </c>
      <c r="R54" s="240"/>
      <c r="S54" s="240" t="s">
        <v>180</v>
      </c>
      <c r="T54" s="241" t="s">
        <v>181</v>
      </c>
      <c r="U54" s="220">
        <v>0</v>
      </c>
      <c r="V54" s="220">
        <f>ROUND(E54*U54,2)</f>
        <v>0</v>
      </c>
      <c r="W54" s="220"/>
      <c r="X54" s="220" t="s">
        <v>191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192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60" t="s">
        <v>257</v>
      </c>
      <c r="D55" s="222"/>
      <c r="E55" s="223">
        <v>27.3</v>
      </c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10"/>
      <c r="Z55" s="210"/>
      <c r="AA55" s="210"/>
      <c r="AB55" s="210"/>
      <c r="AC55" s="210"/>
      <c r="AD55" s="210"/>
      <c r="AE55" s="210"/>
      <c r="AF55" s="210"/>
      <c r="AG55" s="210" t="s">
        <v>207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ht="22.5" outlineLevel="1" x14ac:dyDescent="0.2">
      <c r="A56" s="235">
        <v>14</v>
      </c>
      <c r="B56" s="236" t="s">
        <v>258</v>
      </c>
      <c r="C56" s="257" t="s">
        <v>259</v>
      </c>
      <c r="D56" s="237" t="s">
        <v>260</v>
      </c>
      <c r="E56" s="238">
        <v>0.14000000000000001</v>
      </c>
      <c r="F56" s="239"/>
      <c r="G56" s="240">
        <f>ROUND(E56*F56,2)</f>
        <v>0</v>
      </c>
      <c r="H56" s="239"/>
      <c r="I56" s="240">
        <f>ROUND(E56*H56,2)</f>
        <v>0</v>
      </c>
      <c r="J56" s="239"/>
      <c r="K56" s="240">
        <f>ROUND(E56*J56,2)</f>
        <v>0</v>
      </c>
      <c r="L56" s="240">
        <v>21</v>
      </c>
      <c r="M56" s="240">
        <f>G56*(1+L56/100)</f>
        <v>0</v>
      </c>
      <c r="N56" s="240">
        <v>5.2595599999999996</v>
      </c>
      <c r="O56" s="240">
        <f>ROUND(E56*N56,2)</f>
        <v>0.74</v>
      </c>
      <c r="P56" s="240">
        <v>0</v>
      </c>
      <c r="Q56" s="240">
        <f>ROUND(E56*P56,2)</f>
        <v>0</v>
      </c>
      <c r="R56" s="240"/>
      <c r="S56" s="240" t="s">
        <v>180</v>
      </c>
      <c r="T56" s="241" t="s">
        <v>181</v>
      </c>
      <c r="U56" s="220">
        <v>77.962239999999994</v>
      </c>
      <c r="V56" s="220">
        <f>ROUND(E56*U56,2)</f>
        <v>10.91</v>
      </c>
      <c r="W56" s="220"/>
      <c r="X56" s="220" t="s">
        <v>197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198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60" t="s">
        <v>261</v>
      </c>
      <c r="D57" s="222"/>
      <c r="E57" s="223">
        <v>0.14000000000000001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10"/>
      <c r="Z57" s="210"/>
      <c r="AA57" s="210"/>
      <c r="AB57" s="210"/>
      <c r="AC57" s="210"/>
      <c r="AD57" s="210"/>
      <c r="AE57" s="210"/>
      <c r="AF57" s="210"/>
      <c r="AG57" s="210" t="s">
        <v>207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35">
        <v>15</v>
      </c>
      <c r="B58" s="236" t="s">
        <v>262</v>
      </c>
      <c r="C58" s="257" t="s">
        <v>263</v>
      </c>
      <c r="D58" s="237" t="s">
        <v>243</v>
      </c>
      <c r="E58" s="238">
        <v>6.3090700000000002</v>
      </c>
      <c r="F58" s="239"/>
      <c r="G58" s="240">
        <f>ROUND(E58*F58,2)</f>
        <v>0</v>
      </c>
      <c r="H58" s="239"/>
      <c r="I58" s="240">
        <f>ROUND(E58*H58,2)</f>
        <v>0</v>
      </c>
      <c r="J58" s="239"/>
      <c r="K58" s="240">
        <f>ROUND(E58*J58,2)</f>
        <v>0</v>
      </c>
      <c r="L58" s="240">
        <v>21</v>
      </c>
      <c r="M58" s="240">
        <f>G58*(1+L58/100)</f>
        <v>0</v>
      </c>
      <c r="N58" s="240">
        <v>0.5</v>
      </c>
      <c r="O58" s="240">
        <f>ROUND(E58*N58,2)</f>
        <v>3.15</v>
      </c>
      <c r="P58" s="240">
        <v>0</v>
      </c>
      <c r="Q58" s="240">
        <f>ROUND(E58*P58,2)</f>
        <v>0</v>
      </c>
      <c r="R58" s="240"/>
      <c r="S58" s="240" t="s">
        <v>180</v>
      </c>
      <c r="T58" s="241" t="s">
        <v>190</v>
      </c>
      <c r="U58" s="220">
        <v>0</v>
      </c>
      <c r="V58" s="220">
        <f>ROUND(E58*U58,2)</f>
        <v>0</v>
      </c>
      <c r="W58" s="220"/>
      <c r="X58" s="220" t="s">
        <v>182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183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60" t="s">
        <v>244</v>
      </c>
      <c r="D59" s="222"/>
      <c r="E59" s="223">
        <v>1.5444</v>
      </c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10"/>
      <c r="Z59" s="210"/>
      <c r="AA59" s="210"/>
      <c r="AB59" s="210"/>
      <c r="AC59" s="210"/>
      <c r="AD59" s="210"/>
      <c r="AE59" s="210"/>
      <c r="AF59" s="210"/>
      <c r="AG59" s="210" t="s">
        <v>207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60" t="s">
        <v>245</v>
      </c>
      <c r="D60" s="222"/>
      <c r="E60" s="223">
        <v>0.37631999999999999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0"/>
      <c r="Z60" s="210"/>
      <c r="AA60" s="210"/>
      <c r="AB60" s="210"/>
      <c r="AC60" s="210"/>
      <c r="AD60" s="210"/>
      <c r="AE60" s="210"/>
      <c r="AF60" s="210"/>
      <c r="AG60" s="210" t="s">
        <v>207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60" t="s">
        <v>246</v>
      </c>
      <c r="D61" s="222"/>
      <c r="E61" s="223">
        <v>0.47039999999999998</v>
      </c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10"/>
      <c r="Z61" s="210"/>
      <c r="AA61" s="210"/>
      <c r="AB61" s="210"/>
      <c r="AC61" s="210"/>
      <c r="AD61" s="210"/>
      <c r="AE61" s="210"/>
      <c r="AF61" s="210"/>
      <c r="AG61" s="210" t="s">
        <v>207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60" t="s">
        <v>247</v>
      </c>
      <c r="D62" s="222"/>
      <c r="E62" s="223">
        <v>0.74880000000000002</v>
      </c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10"/>
      <c r="Z62" s="210"/>
      <c r="AA62" s="210"/>
      <c r="AB62" s="210"/>
      <c r="AC62" s="210"/>
      <c r="AD62" s="210"/>
      <c r="AE62" s="210"/>
      <c r="AF62" s="210"/>
      <c r="AG62" s="210" t="s">
        <v>207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60" t="s">
        <v>248</v>
      </c>
      <c r="D63" s="222"/>
      <c r="E63" s="223">
        <v>0.84960000000000002</v>
      </c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10"/>
      <c r="Z63" s="210"/>
      <c r="AA63" s="210"/>
      <c r="AB63" s="210"/>
      <c r="AC63" s="210"/>
      <c r="AD63" s="210"/>
      <c r="AE63" s="210"/>
      <c r="AF63" s="210"/>
      <c r="AG63" s="210" t="s">
        <v>207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60" t="s">
        <v>249</v>
      </c>
      <c r="D64" s="222"/>
      <c r="E64" s="223">
        <v>0.82943999999999996</v>
      </c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10"/>
      <c r="Z64" s="210"/>
      <c r="AA64" s="210"/>
      <c r="AB64" s="210"/>
      <c r="AC64" s="210"/>
      <c r="AD64" s="210"/>
      <c r="AE64" s="210"/>
      <c r="AF64" s="210"/>
      <c r="AG64" s="210" t="s">
        <v>207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60" t="s">
        <v>250</v>
      </c>
      <c r="D65" s="222"/>
      <c r="E65" s="223">
        <v>2.8799999999999999E-2</v>
      </c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0"/>
      <c r="Z65" s="210"/>
      <c r="AA65" s="210"/>
      <c r="AB65" s="210"/>
      <c r="AC65" s="210"/>
      <c r="AD65" s="210"/>
      <c r="AE65" s="210"/>
      <c r="AF65" s="210"/>
      <c r="AG65" s="210" t="s">
        <v>207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60" t="s">
        <v>251</v>
      </c>
      <c r="D66" s="222"/>
      <c r="E66" s="223">
        <v>0.88775999999999999</v>
      </c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10"/>
      <c r="Z66" s="210"/>
      <c r="AA66" s="210"/>
      <c r="AB66" s="210"/>
      <c r="AC66" s="210"/>
      <c r="AD66" s="210"/>
      <c r="AE66" s="210"/>
      <c r="AF66" s="210"/>
      <c r="AG66" s="210" t="s">
        <v>207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62" t="s">
        <v>264</v>
      </c>
      <c r="D67" s="226"/>
      <c r="E67" s="227">
        <v>0.57355</v>
      </c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10"/>
      <c r="Z67" s="210"/>
      <c r="AA67" s="210"/>
      <c r="AB67" s="210"/>
      <c r="AC67" s="210"/>
      <c r="AD67" s="210"/>
      <c r="AE67" s="210"/>
      <c r="AF67" s="210"/>
      <c r="AG67" s="210" t="s">
        <v>207</v>
      </c>
      <c r="AH67" s="210">
        <v>4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62" t="s">
        <v>265</v>
      </c>
      <c r="D68" s="226"/>
      <c r="E68" s="227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10"/>
      <c r="Z68" s="210"/>
      <c r="AA68" s="210"/>
      <c r="AB68" s="210"/>
      <c r="AC68" s="210"/>
      <c r="AD68" s="210"/>
      <c r="AE68" s="210"/>
      <c r="AF68" s="210"/>
      <c r="AG68" s="210" t="s">
        <v>207</v>
      </c>
      <c r="AH68" s="210">
        <v>4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35">
        <v>16</v>
      </c>
      <c r="B69" s="236" t="s">
        <v>266</v>
      </c>
      <c r="C69" s="257" t="s">
        <v>267</v>
      </c>
      <c r="D69" s="237" t="s">
        <v>243</v>
      </c>
      <c r="E69" s="238">
        <v>0.56608999999999998</v>
      </c>
      <c r="F69" s="239"/>
      <c r="G69" s="240">
        <f>ROUND(E69*F69,2)</f>
        <v>0</v>
      </c>
      <c r="H69" s="239"/>
      <c r="I69" s="240">
        <f>ROUND(E69*H69,2)</f>
        <v>0</v>
      </c>
      <c r="J69" s="239"/>
      <c r="K69" s="240">
        <f>ROUND(E69*J69,2)</f>
        <v>0</v>
      </c>
      <c r="L69" s="240">
        <v>21</v>
      </c>
      <c r="M69" s="240">
        <f>G69*(1+L69/100)</f>
        <v>0</v>
      </c>
      <c r="N69" s="240">
        <v>0.55000000000000004</v>
      </c>
      <c r="O69" s="240">
        <f>ROUND(E69*N69,2)</f>
        <v>0.31</v>
      </c>
      <c r="P69" s="240">
        <v>0</v>
      </c>
      <c r="Q69" s="240">
        <f>ROUND(E69*P69,2)</f>
        <v>0</v>
      </c>
      <c r="R69" s="240" t="s">
        <v>268</v>
      </c>
      <c r="S69" s="240" t="s">
        <v>189</v>
      </c>
      <c r="T69" s="241" t="s">
        <v>190</v>
      </c>
      <c r="U69" s="220">
        <v>0</v>
      </c>
      <c r="V69" s="220">
        <f>ROUND(E69*U69,2)</f>
        <v>0</v>
      </c>
      <c r="W69" s="220"/>
      <c r="X69" s="220" t="s">
        <v>182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183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60" t="s">
        <v>269</v>
      </c>
      <c r="D70" s="222"/>
      <c r="E70" s="223">
        <v>0.56608999999999998</v>
      </c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10"/>
      <c r="Z70" s="210"/>
      <c r="AA70" s="210"/>
      <c r="AB70" s="210"/>
      <c r="AC70" s="210"/>
      <c r="AD70" s="210"/>
      <c r="AE70" s="210"/>
      <c r="AF70" s="210"/>
      <c r="AG70" s="210" t="s">
        <v>207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>
        <v>17</v>
      </c>
      <c r="B71" s="218" t="s">
        <v>270</v>
      </c>
      <c r="C71" s="263" t="s">
        <v>271</v>
      </c>
      <c r="D71" s="219" t="s">
        <v>0</v>
      </c>
      <c r="E71" s="252"/>
      <c r="F71" s="221"/>
      <c r="G71" s="220">
        <f>ROUND(E71*F71,2)</f>
        <v>0</v>
      </c>
      <c r="H71" s="221"/>
      <c r="I71" s="220">
        <f>ROUND(E71*H71,2)</f>
        <v>0</v>
      </c>
      <c r="J71" s="221"/>
      <c r="K71" s="220">
        <f>ROUND(E71*J71,2)</f>
        <v>0</v>
      </c>
      <c r="L71" s="220">
        <v>21</v>
      </c>
      <c r="M71" s="220">
        <f>G71*(1+L71/100)</f>
        <v>0</v>
      </c>
      <c r="N71" s="220">
        <v>0</v>
      </c>
      <c r="O71" s="220">
        <f>ROUND(E71*N71,2)</f>
        <v>0</v>
      </c>
      <c r="P71" s="220">
        <v>0</v>
      </c>
      <c r="Q71" s="220">
        <f>ROUND(E71*P71,2)</f>
        <v>0</v>
      </c>
      <c r="R71" s="220" t="s">
        <v>223</v>
      </c>
      <c r="S71" s="220" t="s">
        <v>189</v>
      </c>
      <c r="T71" s="220" t="s">
        <v>190</v>
      </c>
      <c r="U71" s="220">
        <v>0</v>
      </c>
      <c r="V71" s="220">
        <f>ROUND(E71*U71,2)</f>
        <v>0</v>
      </c>
      <c r="W71" s="220"/>
      <c r="X71" s="220" t="s">
        <v>218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219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9" t="s">
        <v>272</v>
      </c>
      <c r="D72" s="251"/>
      <c r="E72" s="251"/>
      <c r="F72" s="251"/>
      <c r="G72" s="251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10"/>
      <c r="Z72" s="210"/>
      <c r="AA72" s="210"/>
      <c r="AB72" s="210"/>
      <c r="AC72" s="210"/>
      <c r="AD72" s="210"/>
      <c r="AE72" s="210"/>
      <c r="AF72" s="210"/>
      <c r="AG72" s="210" t="s">
        <v>200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x14ac:dyDescent="0.2">
      <c r="A73" s="229" t="s">
        <v>175</v>
      </c>
      <c r="B73" s="230" t="s">
        <v>102</v>
      </c>
      <c r="C73" s="255" t="s">
        <v>103</v>
      </c>
      <c r="D73" s="231"/>
      <c r="E73" s="232"/>
      <c r="F73" s="233"/>
      <c r="G73" s="233">
        <f>SUMIF(AG74:AG85,"&lt;&gt;NOR",G74:G85)</f>
        <v>0</v>
      </c>
      <c r="H73" s="233"/>
      <c r="I73" s="233">
        <f>SUM(I74:I85)</f>
        <v>0</v>
      </c>
      <c r="J73" s="233"/>
      <c r="K73" s="233">
        <f>SUM(K74:K85)</f>
        <v>0</v>
      </c>
      <c r="L73" s="233"/>
      <c r="M73" s="233">
        <f>SUM(M74:M85)</f>
        <v>0</v>
      </c>
      <c r="N73" s="233"/>
      <c r="O73" s="233">
        <f>SUM(O74:O85)</f>
        <v>0.42000000000000004</v>
      </c>
      <c r="P73" s="233"/>
      <c r="Q73" s="233">
        <f>SUM(Q74:Q85)</f>
        <v>0</v>
      </c>
      <c r="R73" s="233"/>
      <c r="S73" s="233"/>
      <c r="T73" s="234"/>
      <c r="U73" s="228"/>
      <c r="V73" s="228">
        <f>SUM(V74:V85)</f>
        <v>30.479999999999997</v>
      </c>
      <c r="W73" s="228"/>
      <c r="X73" s="228"/>
      <c r="AG73" t="s">
        <v>176</v>
      </c>
    </row>
    <row r="74" spans="1:60" ht="33.75" outlineLevel="1" x14ac:dyDescent="0.2">
      <c r="A74" s="235">
        <v>18</v>
      </c>
      <c r="B74" s="236" t="s">
        <v>273</v>
      </c>
      <c r="C74" s="257" t="s">
        <v>274</v>
      </c>
      <c r="D74" s="237" t="s">
        <v>195</v>
      </c>
      <c r="E74" s="238">
        <v>54.6</v>
      </c>
      <c r="F74" s="239"/>
      <c r="G74" s="240">
        <f>ROUND(E74*F74,2)</f>
        <v>0</v>
      </c>
      <c r="H74" s="239"/>
      <c r="I74" s="240">
        <f>ROUND(E74*H74,2)</f>
        <v>0</v>
      </c>
      <c r="J74" s="239"/>
      <c r="K74" s="240">
        <f>ROUND(E74*J74,2)</f>
        <v>0</v>
      </c>
      <c r="L74" s="240">
        <v>21</v>
      </c>
      <c r="M74" s="240">
        <f>G74*(1+L74/100)</f>
        <v>0</v>
      </c>
      <c r="N74" s="240">
        <v>5.5900000000000004E-3</v>
      </c>
      <c r="O74" s="240">
        <f>ROUND(E74*N74,2)</f>
        <v>0.31</v>
      </c>
      <c r="P74" s="240">
        <v>0</v>
      </c>
      <c r="Q74" s="240">
        <f>ROUND(E74*P74,2)</f>
        <v>0</v>
      </c>
      <c r="R74" s="240" t="s">
        <v>275</v>
      </c>
      <c r="S74" s="240" t="s">
        <v>189</v>
      </c>
      <c r="T74" s="241" t="s">
        <v>190</v>
      </c>
      <c r="U74" s="220">
        <v>0.27700000000000002</v>
      </c>
      <c r="V74" s="220">
        <f>ROUND(E74*U74,2)</f>
        <v>15.12</v>
      </c>
      <c r="W74" s="220"/>
      <c r="X74" s="220" t="s">
        <v>191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192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64" t="s">
        <v>276</v>
      </c>
      <c r="D75" s="253"/>
      <c r="E75" s="253"/>
      <c r="F75" s="253"/>
      <c r="G75" s="253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10"/>
      <c r="Z75" s="210"/>
      <c r="AA75" s="210"/>
      <c r="AB75" s="210"/>
      <c r="AC75" s="210"/>
      <c r="AD75" s="210"/>
      <c r="AE75" s="210"/>
      <c r="AF75" s="210"/>
      <c r="AG75" s="210" t="s">
        <v>277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60" t="s">
        <v>278</v>
      </c>
      <c r="D76" s="222"/>
      <c r="E76" s="223">
        <v>54.6</v>
      </c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10"/>
      <c r="Z76" s="210"/>
      <c r="AA76" s="210"/>
      <c r="AB76" s="210"/>
      <c r="AC76" s="210"/>
      <c r="AD76" s="210"/>
      <c r="AE76" s="210"/>
      <c r="AF76" s="210"/>
      <c r="AG76" s="210" t="s">
        <v>207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ht="33.75" outlineLevel="1" x14ac:dyDescent="0.2">
      <c r="A77" s="242">
        <v>19</v>
      </c>
      <c r="B77" s="243" t="s">
        <v>279</v>
      </c>
      <c r="C77" s="256" t="s">
        <v>280</v>
      </c>
      <c r="D77" s="244" t="s">
        <v>179</v>
      </c>
      <c r="E77" s="245">
        <v>2</v>
      </c>
      <c r="F77" s="246"/>
      <c r="G77" s="247">
        <f>ROUND(E77*F77,2)</f>
        <v>0</v>
      </c>
      <c r="H77" s="246"/>
      <c r="I77" s="247">
        <f>ROUND(E77*H77,2)</f>
        <v>0</v>
      </c>
      <c r="J77" s="246"/>
      <c r="K77" s="247">
        <f>ROUND(E77*J77,2)</f>
        <v>0</v>
      </c>
      <c r="L77" s="247">
        <v>21</v>
      </c>
      <c r="M77" s="247">
        <f>G77*(1+L77/100)</f>
        <v>0</v>
      </c>
      <c r="N77" s="247">
        <v>4.8999999999999998E-4</v>
      </c>
      <c r="O77" s="247">
        <f>ROUND(E77*N77,2)</f>
        <v>0</v>
      </c>
      <c r="P77" s="247">
        <v>0</v>
      </c>
      <c r="Q77" s="247">
        <f>ROUND(E77*P77,2)</f>
        <v>0</v>
      </c>
      <c r="R77" s="247" t="s">
        <v>275</v>
      </c>
      <c r="S77" s="247" t="s">
        <v>189</v>
      </c>
      <c r="T77" s="248" t="s">
        <v>190</v>
      </c>
      <c r="U77" s="220">
        <v>0.48</v>
      </c>
      <c r="V77" s="220">
        <f>ROUND(E77*U77,2)</f>
        <v>0.96</v>
      </c>
      <c r="W77" s="220"/>
      <c r="X77" s="220" t="s">
        <v>191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192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ht="33.75" outlineLevel="1" x14ac:dyDescent="0.2">
      <c r="A78" s="235">
        <v>20</v>
      </c>
      <c r="B78" s="236" t="s">
        <v>281</v>
      </c>
      <c r="C78" s="257" t="s">
        <v>282</v>
      </c>
      <c r="D78" s="237" t="s">
        <v>222</v>
      </c>
      <c r="E78" s="238">
        <v>28</v>
      </c>
      <c r="F78" s="239"/>
      <c r="G78" s="240">
        <f>ROUND(E78*F78,2)</f>
        <v>0</v>
      </c>
      <c r="H78" s="239"/>
      <c r="I78" s="240">
        <f>ROUND(E78*H78,2)</f>
        <v>0</v>
      </c>
      <c r="J78" s="239"/>
      <c r="K78" s="240">
        <f>ROUND(E78*J78,2)</f>
        <v>0</v>
      </c>
      <c r="L78" s="240">
        <v>21</v>
      </c>
      <c r="M78" s="240">
        <f>G78*(1+L78/100)</f>
        <v>0</v>
      </c>
      <c r="N78" s="240">
        <v>2.7499999999999998E-3</v>
      </c>
      <c r="O78" s="240">
        <f>ROUND(E78*N78,2)</f>
        <v>0.08</v>
      </c>
      <c r="P78" s="240">
        <v>0</v>
      </c>
      <c r="Q78" s="240">
        <f>ROUND(E78*P78,2)</f>
        <v>0</v>
      </c>
      <c r="R78" s="240" t="s">
        <v>275</v>
      </c>
      <c r="S78" s="240" t="s">
        <v>189</v>
      </c>
      <c r="T78" s="241" t="s">
        <v>190</v>
      </c>
      <c r="U78" s="220">
        <v>0.4</v>
      </c>
      <c r="V78" s="220">
        <f>ROUND(E78*U78,2)</f>
        <v>11.2</v>
      </c>
      <c r="W78" s="220"/>
      <c r="X78" s="220" t="s">
        <v>191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192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64" t="s">
        <v>283</v>
      </c>
      <c r="D79" s="253"/>
      <c r="E79" s="253"/>
      <c r="F79" s="253"/>
      <c r="G79" s="253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10"/>
      <c r="Z79" s="210"/>
      <c r="AA79" s="210"/>
      <c r="AB79" s="210"/>
      <c r="AC79" s="210"/>
      <c r="AD79" s="210"/>
      <c r="AE79" s="210"/>
      <c r="AF79" s="210"/>
      <c r="AG79" s="210" t="s">
        <v>277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60" t="s">
        <v>284</v>
      </c>
      <c r="D80" s="222"/>
      <c r="E80" s="223">
        <v>28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0"/>
      <c r="Z80" s="210"/>
      <c r="AA80" s="210"/>
      <c r="AB80" s="210"/>
      <c r="AC80" s="210"/>
      <c r="AD80" s="210"/>
      <c r="AE80" s="210"/>
      <c r="AF80" s="210"/>
      <c r="AG80" s="210" t="s">
        <v>207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ht="33.75" outlineLevel="1" x14ac:dyDescent="0.2">
      <c r="A81" s="235">
        <v>21</v>
      </c>
      <c r="B81" s="236" t="s">
        <v>285</v>
      </c>
      <c r="C81" s="257" t="s">
        <v>286</v>
      </c>
      <c r="D81" s="237" t="s">
        <v>222</v>
      </c>
      <c r="E81" s="238">
        <v>9</v>
      </c>
      <c r="F81" s="239"/>
      <c r="G81" s="240">
        <f>ROUND(E81*F81,2)</f>
        <v>0</v>
      </c>
      <c r="H81" s="239"/>
      <c r="I81" s="240">
        <f>ROUND(E81*H81,2)</f>
        <v>0</v>
      </c>
      <c r="J81" s="239"/>
      <c r="K81" s="240">
        <f>ROUND(E81*J81,2)</f>
        <v>0</v>
      </c>
      <c r="L81" s="240">
        <v>21</v>
      </c>
      <c r="M81" s="240">
        <f>G81*(1+L81/100)</f>
        <v>0</v>
      </c>
      <c r="N81" s="240">
        <v>3.4499999999999999E-3</v>
      </c>
      <c r="O81" s="240">
        <f>ROUND(E81*N81,2)</f>
        <v>0.03</v>
      </c>
      <c r="P81" s="240">
        <v>0</v>
      </c>
      <c r="Q81" s="240">
        <f>ROUND(E81*P81,2)</f>
        <v>0</v>
      </c>
      <c r="R81" s="240" t="s">
        <v>275</v>
      </c>
      <c r="S81" s="240" t="s">
        <v>189</v>
      </c>
      <c r="T81" s="241" t="s">
        <v>190</v>
      </c>
      <c r="U81" s="220">
        <v>0.35599999999999998</v>
      </c>
      <c r="V81" s="220">
        <f>ROUND(E81*U81,2)</f>
        <v>3.2</v>
      </c>
      <c r="W81" s="220"/>
      <c r="X81" s="220" t="s">
        <v>191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192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64" t="s">
        <v>287</v>
      </c>
      <c r="D82" s="253"/>
      <c r="E82" s="253"/>
      <c r="F82" s="253"/>
      <c r="G82" s="253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10"/>
      <c r="Z82" s="210"/>
      <c r="AA82" s="210"/>
      <c r="AB82" s="210"/>
      <c r="AC82" s="210"/>
      <c r="AD82" s="210"/>
      <c r="AE82" s="210"/>
      <c r="AF82" s="210"/>
      <c r="AG82" s="210" t="s">
        <v>277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60" t="s">
        <v>288</v>
      </c>
      <c r="D83" s="222"/>
      <c r="E83" s="223">
        <v>9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0"/>
      <c r="Z83" s="210"/>
      <c r="AA83" s="210"/>
      <c r="AB83" s="210"/>
      <c r="AC83" s="210"/>
      <c r="AD83" s="210"/>
      <c r="AE83" s="210"/>
      <c r="AF83" s="210"/>
      <c r="AG83" s="210" t="s">
        <v>207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>
        <v>22</v>
      </c>
      <c r="B84" s="218" t="s">
        <v>289</v>
      </c>
      <c r="C84" s="263" t="s">
        <v>290</v>
      </c>
      <c r="D84" s="219" t="s">
        <v>0</v>
      </c>
      <c r="E84" s="252"/>
      <c r="F84" s="221"/>
      <c r="G84" s="220">
        <f>ROUND(E84*F84,2)</f>
        <v>0</v>
      </c>
      <c r="H84" s="221"/>
      <c r="I84" s="220">
        <f>ROUND(E84*H84,2)</f>
        <v>0</v>
      </c>
      <c r="J84" s="221"/>
      <c r="K84" s="220">
        <f>ROUND(E84*J84,2)</f>
        <v>0</v>
      </c>
      <c r="L84" s="220">
        <v>21</v>
      </c>
      <c r="M84" s="220">
        <f>G84*(1+L84/100)</f>
        <v>0</v>
      </c>
      <c r="N84" s="220">
        <v>0</v>
      </c>
      <c r="O84" s="220">
        <f>ROUND(E84*N84,2)</f>
        <v>0</v>
      </c>
      <c r="P84" s="220">
        <v>0</v>
      </c>
      <c r="Q84" s="220">
        <f>ROUND(E84*P84,2)</f>
        <v>0</v>
      </c>
      <c r="R84" s="220" t="s">
        <v>275</v>
      </c>
      <c r="S84" s="220" t="s">
        <v>189</v>
      </c>
      <c r="T84" s="220" t="s">
        <v>190</v>
      </c>
      <c r="U84" s="220">
        <v>0</v>
      </c>
      <c r="V84" s="220">
        <f>ROUND(E84*U84,2)</f>
        <v>0</v>
      </c>
      <c r="W84" s="220"/>
      <c r="X84" s="220" t="s">
        <v>218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219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59" t="s">
        <v>272</v>
      </c>
      <c r="D85" s="251"/>
      <c r="E85" s="251"/>
      <c r="F85" s="251"/>
      <c r="G85" s="251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10"/>
      <c r="Z85" s="210"/>
      <c r="AA85" s="210"/>
      <c r="AB85" s="210"/>
      <c r="AC85" s="210"/>
      <c r="AD85" s="210"/>
      <c r="AE85" s="210"/>
      <c r="AF85" s="210"/>
      <c r="AG85" s="210" t="s">
        <v>200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x14ac:dyDescent="0.2">
      <c r="A86" s="229" t="s">
        <v>175</v>
      </c>
      <c r="B86" s="230" t="s">
        <v>104</v>
      </c>
      <c r="C86" s="255" t="s">
        <v>105</v>
      </c>
      <c r="D86" s="231"/>
      <c r="E86" s="232"/>
      <c r="F86" s="233"/>
      <c r="G86" s="233">
        <f>SUMIF(AG87:AG93,"&lt;&gt;NOR",G87:G93)</f>
        <v>0</v>
      </c>
      <c r="H86" s="233"/>
      <c r="I86" s="233">
        <f>SUM(I87:I93)</f>
        <v>0</v>
      </c>
      <c r="J86" s="233"/>
      <c r="K86" s="233">
        <f>SUM(K87:K93)</f>
        <v>0</v>
      </c>
      <c r="L86" s="233"/>
      <c r="M86" s="233">
        <f>SUM(M87:M93)</f>
        <v>0</v>
      </c>
      <c r="N86" s="233"/>
      <c r="O86" s="233">
        <f>SUM(O87:O93)</f>
        <v>0.84</v>
      </c>
      <c r="P86" s="233"/>
      <c r="Q86" s="233">
        <f>SUM(Q87:Q93)</f>
        <v>0</v>
      </c>
      <c r="R86" s="233"/>
      <c r="S86" s="233"/>
      <c r="T86" s="234"/>
      <c r="U86" s="228"/>
      <c r="V86" s="228">
        <f>SUM(V87:V93)</f>
        <v>70.38</v>
      </c>
      <c r="W86" s="228"/>
      <c r="X86" s="228"/>
      <c r="AG86" t="s">
        <v>176</v>
      </c>
    </row>
    <row r="87" spans="1:60" ht="22.5" outlineLevel="1" x14ac:dyDescent="0.2">
      <c r="A87" s="235">
        <v>23</v>
      </c>
      <c r="B87" s="236" t="s">
        <v>291</v>
      </c>
      <c r="C87" s="257" t="s">
        <v>292</v>
      </c>
      <c r="D87" s="237" t="s">
        <v>195</v>
      </c>
      <c r="E87" s="238">
        <v>63.984000000000002</v>
      </c>
      <c r="F87" s="239"/>
      <c r="G87" s="240">
        <f>ROUND(E87*F87,2)</f>
        <v>0</v>
      </c>
      <c r="H87" s="239"/>
      <c r="I87" s="240">
        <f>ROUND(E87*H87,2)</f>
        <v>0</v>
      </c>
      <c r="J87" s="239"/>
      <c r="K87" s="240">
        <f>ROUND(E87*J87,2)</f>
        <v>0</v>
      </c>
      <c r="L87" s="240">
        <v>21</v>
      </c>
      <c r="M87" s="240">
        <f>G87*(1+L87/100)</f>
        <v>0</v>
      </c>
      <c r="N87" s="240">
        <v>1.2999999999999999E-2</v>
      </c>
      <c r="O87" s="240">
        <f>ROUND(E87*N87,2)</f>
        <v>0.83</v>
      </c>
      <c r="P87" s="240">
        <v>0</v>
      </c>
      <c r="Q87" s="240">
        <f>ROUND(E87*P87,2)</f>
        <v>0</v>
      </c>
      <c r="R87" s="240" t="s">
        <v>268</v>
      </c>
      <c r="S87" s="240" t="s">
        <v>189</v>
      </c>
      <c r="T87" s="241" t="s">
        <v>190</v>
      </c>
      <c r="U87" s="220">
        <v>0</v>
      </c>
      <c r="V87" s="220">
        <f>ROUND(E87*U87,2)</f>
        <v>0</v>
      </c>
      <c r="W87" s="220"/>
      <c r="X87" s="220" t="s">
        <v>182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183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60" t="s">
        <v>293</v>
      </c>
      <c r="D88" s="222"/>
      <c r="E88" s="223">
        <v>63.984000000000002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0"/>
      <c r="Z88" s="210"/>
      <c r="AA88" s="210"/>
      <c r="AB88" s="210"/>
      <c r="AC88" s="210"/>
      <c r="AD88" s="210"/>
      <c r="AE88" s="210"/>
      <c r="AF88" s="210"/>
      <c r="AG88" s="210" t="s">
        <v>207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35">
        <v>24</v>
      </c>
      <c r="B89" s="236" t="s">
        <v>294</v>
      </c>
      <c r="C89" s="257" t="s">
        <v>295</v>
      </c>
      <c r="D89" s="237" t="s">
        <v>195</v>
      </c>
      <c r="E89" s="238">
        <v>53.32</v>
      </c>
      <c r="F89" s="239"/>
      <c r="G89" s="240">
        <f>ROUND(E89*F89,2)</f>
        <v>0</v>
      </c>
      <c r="H89" s="239"/>
      <c r="I89" s="240">
        <f>ROUND(E89*H89,2)</f>
        <v>0</v>
      </c>
      <c r="J89" s="239"/>
      <c r="K89" s="240">
        <f>ROUND(E89*J89,2)</f>
        <v>0</v>
      </c>
      <c r="L89" s="240">
        <v>21</v>
      </c>
      <c r="M89" s="240">
        <f>G89*(1+L89/100)</f>
        <v>0</v>
      </c>
      <c r="N89" s="240">
        <v>2.5000000000000001E-4</v>
      </c>
      <c r="O89" s="240">
        <f>ROUND(E89*N89,2)</f>
        <v>0.01</v>
      </c>
      <c r="P89" s="240">
        <v>0</v>
      </c>
      <c r="Q89" s="240">
        <f>ROUND(E89*P89,2)</f>
        <v>0</v>
      </c>
      <c r="R89" s="240" t="s">
        <v>296</v>
      </c>
      <c r="S89" s="240" t="s">
        <v>189</v>
      </c>
      <c r="T89" s="241" t="s">
        <v>190</v>
      </c>
      <c r="U89" s="220">
        <v>1.32</v>
      </c>
      <c r="V89" s="220">
        <f>ROUND(E89*U89,2)</f>
        <v>70.38</v>
      </c>
      <c r="W89" s="220"/>
      <c r="X89" s="220" t="s">
        <v>191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192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ht="22.5" outlineLevel="1" x14ac:dyDescent="0.2">
      <c r="A90" s="217"/>
      <c r="B90" s="218"/>
      <c r="C90" s="264" t="s">
        <v>297</v>
      </c>
      <c r="D90" s="253"/>
      <c r="E90" s="253"/>
      <c r="F90" s="253"/>
      <c r="G90" s="253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10"/>
      <c r="Z90" s="210"/>
      <c r="AA90" s="210"/>
      <c r="AB90" s="210"/>
      <c r="AC90" s="210"/>
      <c r="AD90" s="210"/>
      <c r="AE90" s="210"/>
      <c r="AF90" s="210"/>
      <c r="AG90" s="210" t="s">
        <v>277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49" t="str">
        <f>C90</f>
        <v>včetně položení podkladního roštu do štěrkového lože, nebo na rovný pevný povrch, položení palubek a upevnění nerezovými šrouby skrytým spojem. Bez povrchové úpravy nátěrem.</v>
      </c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60" t="s">
        <v>298</v>
      </c>
      <c r="D91" s="222"/>
      <c r="E91" s="223">
        <v>53.32</v>
      </c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10"/>
      <c r="Z91" s="210"/>
      <c r="AA91" s="210"/>
      <c r="AB91" s="210"/>
      <c r="AC91" s="210"/>
      <c r="AD91" s="210"/>
      <c r="AE91" s="210"/>
      <c r="AF91" s="210"/>
      <c r="AG91" s="210" t="s">
        <v>207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>
        <v>25</v>
      </c>
      <c r="B92" s="218" t="s">
        <v>299</v>
      </c>
      <c r="C92" s="263" t="s">
        <v>300</v>
      </c>
      <c r="D92" s="219" t="s">
        <v>0</v>
      </c>
      <c r="E92" s="252"/>
      <c r="F92" s="221"/>
      <c r="G92" s="220">
        <f>ROUND(E92*F92,2)</f>
        <v>0</v>
      </c>
      <c r="H92" s="221"/>
      <c r="I92" s="220">
        <f>ROUND(E92*H92,2)</f>
        <v>0</v>
      </c>
      <c r="J92" s="221"/>
      <c r="K92" s="220">
        <f>ROUND(E92*J92,2)</f>
        <v>0</v>
      </c>
      <c r="L92" s="220">
        <v>21</v>
      </c>
      <c r="M92" s="220">
        <f>G92*(1+L92/100)</f>
        <v>0</v>
      </c>
      <c r="N92" s="220">
        <v>0</v>
      </c>
      <c r="O92" s="220">
        <f>ROUND(E92*N92,2)</f>
        <v>0</v>
      </c>
      <c r="P92" s="220">
        <v>0</v>
      </c>
      <c r="Q92" s="220">
        <f>ROUND(E92*P92,2)</f>
        <v>0</v>
      </c>
      <c r="R92" s="220" t="s">
        <v>296</v>
      </c>
      <c r="S92" s="220" t="s">
        <v>189</v>
      </c>
      <c r="T92" s="220" t="s">
        <v>190</v>
      </c>
      <c r="U92" s="220">
        <v>0</v>
      </c>
      <c r="V92" s="220">
        <f>ROUND(E92*U92,2)</f>
        <v>0</v>
      </c>
      <c r="W92" s="220"/>
      <c r="X92" s="220" t="s">
        <v>218</v>
      </c>
      <c r="Y92" s="210"/>
      <c r="Z92" s="210"/>
      <c r="AA92" s="210"/>
      <c r="AB92" s="210"/>
      <c r="AC92" s="210"/>
      <c r="AD92" s="210"/>
      <c r="AE92" s="210"/>
      <c r="AF92" s="210"/>
      <c r="AG92" s="210" t="s">
        <v>219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9" t="s">
        <v>272</v>
      </c>
      <c r="D93" s="251"/>
      <c r="E93" s="251"/>
      <c r="F93" s="251"/>
      <c r="G93" s="251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10"/>
      <c r="Z93" s="210"/>
      <c r="AA93" s="210"/>
      <c r="AB93" s="210"/>
      <c r="AC93" s="210"/>
      <c r="AD93" s="210"/>
      <c r="AE93" s="210"/>
      <c r="AF93" s="210"/>
      <c r="AG93" s="210" t="s">
        <v>200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x14ac:dyDescent="0.2">
      <c r="A94" s="229" t="s">
        <v>175</v>
      </c>
      <c r="B94" s="230" t="s">
        <v>147</v>
      </c>
      <c r="C94" s="255" t="s">
        <v>28</v>
      </c>
      <c r="D94" s="231"/>
      <c r="E94" s="232"/>
      <c r="F94" s="233"/>
      <c r="G94" s="233">
        <f>SUMIF(AG95:AG100,"&lt;&gt;NOR",G95:G100)</f>
        <v>0</v>
      </c>
      <c r="H94" s="233"/>
      <c r="I94" s="233">
        <f>SUM(I95:I100)</f>
        <v>0</v>
      </c>
      <c r="J94" s="233"/>
      <c r="K94" s="233">
        <f>SUM(K95:K100)</f>
        <v>0</v>
      </c>
      <c r="L94" s="233"/>
      <c r="M94" s="233">
        <f>SUM(M95:M100)</f>
        <v>0</v>
      </c>
      <c r="N94" s="233"/>
      <c r="O94" s="233">
        <f>SUM(O95:O100)</f>
        <v>0</v>
      </c>
      <c r="P94" s="233"/>
      <c r="Q94" s="233">
        <f>SUM(Q95:Q100)</f>
        <v>0</v>
      </c>
      <c r="R94" s="233"/>
      <c r="S94" s="233"/>
      <c r="T94" s="234"/>
      <c r="U94" s="228"/>
      <c r="V94" s="228">
        <f>SUM(V95:V100)</f>
        <v>0</v>
      </c>
      <c r="W94" s="228"/>
      <c r="X94" s="228"/>
      <c r="AG94" t="s">
        <v>176</v>
      </c>
    </row>
    <row r="95" spans="1:60" outlineLevel="1" x14ac:dyDescent="0.2">
      <c r="A95" s="235">
        <v>26</v>
      </c>
      <c r="B95" s="236" t="s">
        <v>301</v>
      </c>
      <c r="C95" s="257" t="s">
        <v>302</v>
      </c>
      <c r="D95" s="237" t="s">
        <v>303</v>
      </c>
      <c r="E95" s="238">
        <v>1</v>
      </c>
      <c r="F95" s="239"/>
      <c r="G95" s="240">
        <f>ROUND(E95*F95,2)</f>
        <v>0</v>
      </c>
      <c r="H95" s="239"/>
      <c r="I95" s="240">
        <f>ROUND(E95*H95,2)</f>
        <v>0</v>
      </c>
      <c r="J95" s="239"/>
      <c r="K95" s="240">
        <f>ROUND(E95*J95,2)</f>
        <v>0</v>
      </c>
      <c r="L95" s="240">
        <v>21</v>
      </c>
      <c r="M95" s="240">
        <f>G95*(1+L95/100)</f>
        <v>0</v>
      </c>
      <c r="N95" s="240">
        <v>0</v>
      </c>
      <c r="O95" s="240">
        <f>ROUND(E95*N95,2)</f>
        <v>0</v>
      </c>
      <c r="P95" s="240">
        <v>0</v>
      </c>
      <c r="Q95" s="240">
        <f>ROUND(E95*P95,2)</f>
        <v>0</v>
      </c>
      <c r="R95" s="240"/>
      <c r="S95" s="240" t="s">
        <v>189</v>
      </c>
      <c r="T95" s="241" t="s">
        <v>181</v>
      </c>
      <c r="U95" s="220">
        <v>0</v>
      </c>
      <c r="V95" s="220">
        <f>ROUND(E95*U95,2)</f>
        <v>0</v>
      </c>
      <c r="W95" s="220"/>
      <c r="X95" s="220" t="s">
        <v>304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305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64" t="s">
        <v>306</v>
      </c>
      <c r="D96" s="253"/>
      <c r="E96" s="253"/>
      <c r="F96" s="253"/>
      <c r="G96" s="253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0"/>
      <c r="Z96" s="210"/>
      <c r="AA96" s="210"/>
      <c r="AB96" s="210"/>
      <c r="AC96" s="210"/>
      <c r="AD96" s="210"/>
      <c r="AE96" s="210"/>
      <c r="AF96" s="210"/>
      <c r="AG96" s="210" t="s">
        <v>277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35">
        <v>27</v>
      </c>
      <c r="B97" s="236" t="s">
        <v>307</v>
      </c>
      <c r="C97" s="257" t="s">
        <v>308</v>
      </c>
      <c r="D97" s="237" t="s">
        <v>303</v>
      </c>
      <c r="E97" s="238">
        <v>1</v>
      </c>
      <c r="F97" s="239"/>
      <c r="G97" s="240">
        <f>ROUND(E97*F97,2)</f>
        <v>0</v>
      </c>
      <c r="H97" s="239"/>
      <c r="I97" s="240">
        <f>ROUND(E97*H97,2)</f>
        <v>0</v>
      </c>
      <c r="J97" s="239"/>
      <c r="K97" s="240">
        <f>ROUND(E97*J97,2)</f>
        <v>0</v>
      </c>
      <c r="L97" s="240">
        <v>21</v>
      </c>
      <c r="M97" s="240">
        <f>G97*(1+L97/100)</f>
        <v>0</v>
      </c>
      <c r="N97" s="240">
        <v>0</v>
      </c>
      <c r="O97" s="240">
        <f>ROUND(E97*N97,2)</f>
        <v>0</v>
      </c>
      <c r="P97" s="240">
        <v>0</v>
      </c>
      <c r="Q97" s="240">
        <f>ROUND(E97*P97,2)</f>
        <v>0</v>
      </c>
      <c r="R97" s="240"/>
      <c r="S97" s="240" t="s">
        <v>189</v>
      </c>
      <c r="T97" s="241" t="s">
        <v>181</v>
      </c>
      <c r="U97" s="220">
        <v>0</v>
      </c>
      <c r="V97" s="220">
        <f>ROUND(E97*U97,2)</f>
        <v>0</v>
      </c>
      <c r="W97" s="220"/>
      <c r="X97" s="220" t="s">
        <v>304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305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ht="33.75" outlineLevel="1" x14ac:dyDescent="0.2">
      <c r="A98" s="217"/>
      <c r="B98" s="218"/>
      <c r="C98" s="264" t="s">
        <v>309</v>
      </c>
      <c r="D98" s="253"/>
      <c r="E98" s="253"/>
      <c r="F98" s="253"/>
      <c r="G98" s="253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10"/>
      <c r="Z98" s="210"/>
      <c r="AA98" s="210"/>
      <c r="AB98" s="210"/>
      <c r="AC98" s="210"/>
      <c r="AD98" s="210"/>
      <c r="AE98" s="210"/>
      <c r="AF98" s="210"/>
      <c r="AG98" s="210" t="s">
        <v>277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49" t="str">
        <f>C98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35">
        <v>28</v>
      </c>
      <c r="B99" s="236" t="s">
        <v>310</v>
      </c>
      <c r="C99" s="257" t="s">
        <v>311</v>
      </c>
      <c r="D99" s="237" t="s">
        <v>303</v>
      </c>
      <c r="E99" s="238">
        <v>1</v>
      </c>
      <c r="F99" s="239"/>
      <c r="G99" s="240">
        <f>ROUND(E99*F99,2)</f>
        <v>0</v>
      </c>
      <c r="H99" s="239"/>
      <c r="I99" s="240">
        <f>ROUND(E99*H99,2)</f>
        <v>0</v>
      </c>
      <c r="J99" s="239"/>
      <c r="K99" s="240">
        <f>ROUND(E99*J99,2)</f>
        <v>0</v>
      </c>
      <c r="L99" s="240">
        <v>21</v>
      </c>
      <c r="M99" s="240">
        <f>G99*(1+L99/100)</f>
        <v>0</v>
      </c>
      <c r="N99" s="240">
        <v>0</v>
      </c>
      <c r="O99" s="240">
        <f>ROUND(E99*N99,2)</f>
        <v>0</v>
      </c>
      <c r="P99" s="240">
        <v>0</v>
      </c>
      <c r="Q99" s="240">
        <f>ROUND(E99*P99,2)</f>
        <v>0</v>
      </c>
      <c r="R99" s="240"/>
      <c r="S99" s="240" t="s">
        <v>189</v>
      </c>
      <c r="T99" s="241" t="s">
        <v>181</v>
      </c>
      <c r="U99" s="220">
        <v>0</v>
      </c>
      <c r="V99" s="220">
        <f>ROUND(E99*U99,2)</f>
        <v>0</v>
      </c>
      <c r="W99" s="220"/>
      <c r="X99" s="220" t="s">
        <v>304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305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64" t="s">
        <v>312</v>
      </c>
      <c r="D100" s="253"/>
      <c r="E100" s="253"/>
      <c r="F100" s="253"/>
      <c r="G100" s="253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10"/>
      <c r="Z100" s="210"/>
      <c r="AA100" s="210"/>
      <c r="AB100" s="210"/>
      <c r="AC100" s="210"/>
      <c r="AD100" s="210"/>
      <c r="AE100" s="210"/>
      <c r="AF100" s="210"/>
      <c r="AG100" s="210" t="s">
        <v>277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49" t="str">
        <f>C100</f>
        <v>Náklady na vyhotovení dokumentace skutečného provedení stavby a její předání objednateli v požadované formě a požadovaném počtu.</v>
      </c>
      <c r="BB100" s="210"/>
      <c r="BC100" s="210"/>
      <c r="BD100" s="210"/>
      <c r="BE100" s="210"/>
      <c r="BF100" s="210"/>
      <c r="BG100" s="210"/>
      <c r="BH100" s="210"/>
    </row>
    <row r="101" spans="1:60" x14ac:dyDescent="0.2">
      <c r="A101" s="3"/>
      <c r="B101" s="4"/>
      <c r="C101" s="265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E101">
        <v>15</v>
      </c>
      <c r="AF101">
        <v>21</v>
      </c>
      <c r="AG101" t="s">
        <v>162</v>
      </c>
    </row>
    <row r="102" spans="1:60" x14ac:dyDescent="0.2">
      <c r="A102" s="213"/>
      <c r="B102" s="214" t="s">
        <v>29</v>
      </c>
      <c r="C102" s="266"/>
      <c r="D102" s="215"/>
      <c r="E102" s="216"/>
      <c r="F102" s="216"/>
      <c r="G102" s="254">
        <f>G8+G12+G21+G23+G26+G28+G73+G86+G94</f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AE102">
        <f>SUMIF(L7:L100,AE101,G7:G100)</f>
        <v>0</v>
      </c>
      <c r="AF102">
        <f>SUMIF(L7:L100,AF101,G7:G100)</f>
        <v>0</v>
      </c>
      <c r="AG102" t="s">
        <v>313</v>
      </c>
    </row>
    <row r="103" spans="1:60" x14ac:dyDescent="0.2">
      <c r="C103" s="267"/>
      <c r="D103" s="10"/>
      <c r="AG103" t="s">
        <v>314</v>
      </c>
    </row>
    <row r="104" spans="1:60" x14ac:dyDescent="0.2">
      <c r="D104" s="10"/>
    </row>
    <row r="105" spans="1:60" x14ac:dyDescent="0.2">
      <c r="D105" s="10"/>
    </row>
    <row r="106" spans="1:60" x14ac:dyDescent="0.2">
      <c r="D106" s="10"/>
    </row>
    <row r="107" spans="1:60" x14ac:dyDescent="0.2">
      <c r="D107" s="10"/>
    </row>
    <row r="108" spans="1:60" x14ac:dyDescent="0.2">
      <c r="D108" s="10"/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99C" sheet="1"/>
  <mergeCells count="20">
    <mergeCell ref="C98:G98"/>
    <mergeCell ref="C100:G100"/>
    <mergeCell ref="C79:G79"/>
    <mergeCell ref="C82:G82"/>
    <mergeCell ref="C85:G85"/>
    <mergeCell ref="C90:G90"/>
    <mergeCell ref="C93:G93"/>
    <mergeCell ref="C96:G96"/>
    <mergeCell ref="C16:G16"/>
    <mergeCell ref="C17:G17"/>
    <mergeCell ref="C18:G18"/>
    <mergeCell ref="C19:G19"/>
    <mergeCell ref="C72:G72"/>
    <mergeCell ref="C75:G75"/>
    <mergeCell ref="A1:G1"/>
    <mergeCell ref="C2:G2"/>
    <mergeCell ref="C3:G3"/>
    <mergeCell ref="C4:G4"/>
    <mergeCell ref="C14:G14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149</v>
      </c>
      <c r="B1" s="195"/>
      <c r="C1" s="195"/>
      <c r="D1" s="195"/>
      <c r="E1" s="195"/>
      <c r="F1" s="195"/>
      <c r="G1" s="195"/>
      <c r="AG1" t="s">
        <v>150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151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151</v>
      </c>
      <c r="AG3" t="s">
        <v>152</v>
      </c>
    </row>
    <row r="4" spans="1:60" ht="24.95" customHeight="1" x14ac:dyDescent="0.2">
      <c r="A4" s="200" t="s">
        <v>9</v>
      </c>
      <c r="B4" s="201" t="s">
        <v>54</v>
      </c>
      <c r="C4" s="202" t="s">
        <v>55</v>
      </c>
      <c r="D4" s="203"/>
      <c r="E4" s="203"/>
      <c r="F4" s="203"/>
      <c r="G4" s="204"/>
      <c r="AG4" t="s">
        <v>153</v>
      </c>
    </row>
    <row r="5" spans="1:60" x14ac:dyDescent="0.2">
      <c r="D5" s="10"/>
    </row>
    <row r="6" spans="1:60" ht="38.25" x14ac:dyDescent="0.2">
      <c r="A6" s="206" t="s">
        <v>154</v>
      </c>
      <c r="B6" s="208" t="s">
        <v>155</v>
      </c>
      <c r="C6" s="208" t="s">
        <v>156</v>
      </c>
      <c r="D6" s="207" t="s">
        <v>157</v>
      </c>
      <c r="E6" s="206" t="s">
        <v>158</v>
      </c>
      <c r="F6" s="205" t="s">
        <v>159</v>
      </c>
      <c r="G6" s="206" t="s">
        <v>29</v>
      </c>
      <c r="H6" s="209" t="s">
        <v>30</v>
      </c>
      <c r="I6" s="209" t="s">
        <v>160</v>
      </c>
      <c r="J6" s="209" t="s">
        <v>31</v>
      </c>
      <c r="K6" s="209" t="s">
        <v>161</v>
      </c>
      <c r="L6" s="209" t="s">
        <v>162</v>
      </c>
      <c r="M6" s="209" t="s">
        <v>163</v>
      </c>
      <c r="N6" s="209" t="s">
        <v>164</v>
      </c>
      <c r="O6" s="209" t="s">
        <v>165</v>
      </c>
      <c r="P6" s="209" t="s">
        <v>166</v>
      </c>
      <c r="Q6" s="209" t="s">
        <v>167</v>
      </c>
      <c r="R6" s="209" t="s">
        <v>168</v>
      </c>
      <c r="S6" s="209" t="s">
        <v>169</v>
      </c>
      <c r="T6" s="209" t="s">
        <v>170</v>
      </c>
      <c r="U6" s="209" t="s">
        <v>171</v>
      </c>
      <c r="V6" s="209" t="s">
        <v>172</v>
      </c>
      <c r="W6" s="209" t="s">
        <v>173</v>
      </c>
      <c r="X6" s="209" t="s">
        <v>174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9" t="s">
        <v>175</v>
      </c>
      <c r="B8" s="230" t="s">
        <v>68</v>
      </c>
      <c r="C8" s="255" t="s">
        <v>69</v>
      </c>
      <c r="D8" s="231"/>
      <c r="E8" s="232"/>
      <c r="F8" s="233"/>
      <c r="G8" s="233">
        <f>SUMIF(AG9:AG18,"&lt;&gt;NOR",G9:G18)</f>
        <v>0</v>
      </c>
      <c r="H8" s="233"/>
      <c r="I8" s="233">
        <f>SUM(I9:I18)</f>
        <v>0</v>
      </c>
      <c r="J8" s="233"/>
      <c r="K8" s="233">
        <f>SUM(K9:K18)</f>
        <v>0</v>
      </c>
      <c r="L8" s="233"/>
      <c r="M8" s="233">
        <f>SUM(M9:M18)</f>
        <v>0</v>
      </c>
      <c r="N8" s="233"/>
      <c r="O8" s="233">
        <f>SUM(O9:O18)</f>
        <v>2.52</v>
      </c>
      <c r="P8" s="233"/>
      <c r="Q8" s="233">
        <f>SUM(Q9:Q18)</f>
        <v>0</v>
      </c>
      <c r="R8" s="233"/>
      <c r="S8" s="233"/>
      <c r="T8" s="234"/>
      <c r="U8" s="228"/>
      <c r="V8" s="228">
        <f>SUM(V9:V18)</f>
        <v>45.96</v>
      </c>
      <c r="W8" s="228"/>
      <c r="X8" s="228"/>
      <c r="AG8" t="s">
        <v>176</v>
      </c>
    </row>
    <row r="9" spans="1:60" ht="33.75" outlineLevel="1" x14ac:dyDescent="0.2">
      <c r="A9" s="235">
        <v>1</v>
      </c>
      <c r="B9" s="236" t="s">
        <v>315</v>
      </c>
      <c r="C9" s="257" t="s">
        <v>316</v>
      </c>
      <c r="D9" s="237" t="s">
        <v>179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21</v>
      </c>
      <c r="M9" s="240">
        <f>G9*(1+L9/100)</f>
        <v>0</v>
      </c>
      <c r="N9" s="240">
        <v>8.7050000000000002E-2</v>
      </c>
      <c r="O9" s="240">
        <f>ROUND(E9*N9,2)</f>
        <v>0.09</v>
      </c>
      <c r="P9" s="240">
        <v>0</v>
      </c>
      <c r="Q9" s="240">
        <f>ROUND(E9*P9,2)</f>
        <v>0</v>
      </c>
      <c r="R9" s="240" t="s">
        <v>317</v>
      </c>
      <c r="S9" s="240" t="s">
        <v>189</v>
      </c>
      <c r="T9" s="241" t="s">
        <v>190</v>
      </c>
      <c r="U9" s="220">
        <v>0.61799999999999999</v>
      </c>
      <c r="V9" s="220">
        <f>ROUND(E9*U9,2)</f>
        <v>0.62</v>
      </c>
      <c r="W9" s="220"/>
      <c r="X9" s="220" t="s">
        <v>191</v>
      </c>
      <c r="Y9" s="210"/>
      <c r="Z9" s="210"/>
      <c r="AA9" s="210"/>
      <c r="AB9" s="210"/>
      <c r="AC9" s="210"/>
      <c r="AD9" s="210"/>
      <c r="AE9" s="210"/>
      <c r="AF9" s="210"/>
      <c r="AG9" s="210" t="s">
        <v>192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8" t="s">
        <v>318</v>
      </c>
      <c r="D10" s="250"/>
      <c r="E10" s="250"/>
      <c r="F10" s="250"/>
      <c r="G10" s="25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0"/>
      <c r="Z10" s="210"/>
      <c r="AA10" s="210"/>
      <c r="AB10" s="210"/>
      <c r="AC10" s="210"/>
      <c r="AD10" s="210"/>
      <c r="AE10" s="210"/>
      <c r="AF10" s="210"/>
      <c r="AG10" s="210" t="s">
        <v>200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60" t="s">
        <v>319</v>
      </c>
      <c r="D11" s="222"/>
      <c r="E11" s="223">
        <v>1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0"/>
      <c r="Z11" s="210"/>
      <c r="AA11" s="210"/>
      <c r="AB11" s="210"/>
      <c r="AC11" s="210"/>
      <c r="AD11" s="210"/>
      <c r="AE11" s="210"/>
      <c r="AF11" s="210"/>
      <c r="AG11" s="210" t="s">
        <v>207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22.5" outlineLevel="1" x14ac:dyDescent="0.2">
      <c r="A12" s="235">
        <v>2</v>
      </c>
      <c r="B12" s="236" t="s">
        <v>320</v>
      </c>
      <c r="C12" s="257" t="s">
        <v>321</v>
      </c>
      <c r="D12" s="237" t="s">
        <v>195</v>
      </c>
      <c r="E12" s="238">
        <v>3.895</v>
      </c>
      <c r="F12" s="239"/>
      <c r="G12" s="240">
        <f>ROUND(E12*F12,2)</f>
        <v>0</v>
      </c>
      <c r="H12" s="239"/>
      <c r="I12" s="240">
        <f>ROUND(E12*H12,2)</f>
        <v>0</v>
      </c>
      <c r="J12" s="239"/>
      <c r="K12" s="240">
        <f>ROUND(E12*J12,2)</f>
        <v>0</v>
      </c>
      <c r="L12" s="240">
        <v>21</v>
      </c>
      <c r="M12" s="240">
        <f>G12*(1+L12/100)</f>
        <v>0</v>
      </c>
      <c r="N12" s="240">
        <v>0.11666</v>
      </c>
      <c r="O12" s="240">
        <f>ROUND(E12*N12,2)</f>
        <v>0.45</v>
      </c>
      <c r="P12" s="240">
        <v>0</v>
      </c>
      <c r="Q12" s="240">
        <f>ROUND(E12*P12,2)</f>
        <v>0</v>
      </c>
      <c r="R12" s="240" t="s">
        <v>213</v>
      </c>
      <c r="S12" s="240" t="s">
        <v>189</v>
      </c>
      <c r="T12" s="241" t="s">
        <v>190</v>
      </c>
      <c r="U12" s="220">
        <v>0.57299999999999995</v>
      </c>
      <c r="V12" s="220">
        <f>ROUND(E12*U12,2)</f>
        <v>2.23</v>
      </c>
      <c r="W12" s="220"/>
      <c r="X12" s="220" t="s">
        <v>191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192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22.5" outlineLevel="1" x14ac:dyDescent="0.2">
      <c r="A13" s="217"/>
      <c r="B13" s="218"/>
      <c r="C13" s="258" t="s">
        <v>322</v>
      </c>
      <c r="D13" s="250"/>
      <c r="E13" s="250"/>
      <c r="F13" s="250"/>
      <c r="G13" s="25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0"/>
      <c r="Z13" s="210"/>
      <c r="AA13" s="210"/>
      <c r="AB13" s="210"/>
      <c r="AC13" s="210"/>
      <c r="AD13" s="210"/>
      <c r="AE13" s="210"/>
      <c r="AF13" s="210"/>
      <c r="AG13" s="210" t="s">
        <v>200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49" t="str">
        <f>C13</f>
        <v>jednoduché nebo příčky zděné do svislé dřevěné, cihelné, betonové nebo ocelové konstrukce na jakoukoliv maltu vápenocementovou (MVC) nebo cementovou (MC),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60" t="s">
        <v>323</v>
      </c>
      <c r="D14" s="222"/>
      <c r="E14" s="223">
        <v>1.9475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0"/>
      <c r="Z14" s="210"/>
      <c r="AA14" s="210"/>
      <c r="AB14" s="210"/>
      <c r="AC14" s="210"/>
      <c r="AD14" s="210"/>
      <c r="AE14" s="210"/>
      <c r="AF14" s="210"/>
      <c r="AG14" s="210" t="s">
        <v>207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60" t="s">
        <v>324</v>
      </c>
      <c r="D15" s="222"/>
      <c r="E15" s="223">
        <v>1.9475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10"/>
      <c r="Z15" s="210"/>
      <c r="AA15" s="210"/>
      <c r="AB15" s="210"/>
      <c r="AC15" s="210"/>
      <c r="AD15" s="210"/>
      <c r="AE15" s="210"/>
      <c r="AF15" s="210"/>
      <c r="AG15" s="210" t="s">
        <v>207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5">
        <v>3</v>
      </c>
      <c r="B16" s="236" t="s">
        <v>325</v>
      </c>
      <c r="C16" s="257" t="s">
        <v>326</v>
      </c>
      <c r="D16" s="237" t="s">
        <v>195</v>
      </c>
      <c r="E16" s="238">
        <v>29.126999999999999</v>
      </c>
      <c r="F16" s="239"/>
      <c r="G16" s="240">
        <f>ROUND(E16*F16,2)</f>
        <v>0</v>
      </c>
      <c r="H16" s="239"/>
      <c r="I16" s="240">
        <f>ROUND(E16*H16,2)</f>
        <v>0</v>
      </c>
      <c r="J16" s="239"/>
      <c r="K16" s="240">
        <f>ROUND(E16*J16,2)</f>
        <v>0</v>
      </c>
      <c r="L16" s="240">
        <v>21</v>
      </c>
      <c r="M16" s="240">
        <f>G16*(1+L16/100)</f>
        <v>0</v>
      </c>
      <c r="N16" s="240">
        <v>6.8110000000000004E-2</v>
      </c>
      <c r="O16" s="240">
        <f>ROUND(E16*N16,2)</f>
        <v>1.98</v>
      </c>
      <c r="P16" s="240">
        <v>0</v>
      </c>
      <c r="Q16" s="240">
        <f>ROUND(E16*P16,2)</f>
        <v>0</v>
      </c>
      <c r="R16" s="240"/>
      <c r="S16" s="240" t="s">
        <v>180</v>
      </c>
      <c r="T16" s="241" t="s">
        <v>327</v>
      </c>
      <c r="U16" s="220">
        <v>1.48</v>
      </c>
      <c r="V16" s="220">
        <f>ROUND(E16*U16,2)</f>
        <v>43.11</v>
      </c>
      <c r="W16" s="220"/>
      <c r="X16" s="220" t="s">
        <v>191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192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60" t="s">
        <v>328</v>
      </c>
      <c r="D17" s="222"/>
      <c r="E17" s="223">
        <v>21.6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0"/>
      <c r="Z17" s="210"/>
      <c r="AA17" s="210"/>
      <c r="AB17" s="210"/>
      <c r="AC17" s="210"/>
      <c r="AD17" s="210"/>
      <c r="AE17" s="210"/>
      <c r="AF17" s="210"/>
      <c r="AG17" s="210" t="s">
        <v>207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60" t="s">
        <v>329</v>
      </c>
      <c r="D18" s="222"/>
      <c r="E18" s="223">
        <v>7.5270000000000001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0"/>
      <c r="Z18" s="210"/>
      <c r="AA18" s="210"/>
      <c r="AB18" s="210"/>
      <c r="AC18" s="210"/>
      <c r="AD18" s="210"/>
      <c r="AE18" s="210"/>
      <c r="AF18" s="210"/>
      <c r="AG18" s="210" t="s">
        <v>207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9" t="s">
        <v>175</v>
      </c>
      <c r="B19" s="230" t="s">
        <v>72</v>
      </c>
      <c r="C19" s="255" t="s">
        <v>73</v>
      </c>
      <c r="D19" s="231"/>
      <c r="E19" s="232"/>
      <c r="F19" s="233"/>
      <c r="G19" s="233">
        <f>SUMIF(AG20:AG43,"&lt;&gt;NOR",G20:G43)</f>
        <v>0</v>
      </c>
      <c r="H19" s="233"/>
      <c r="I19" s="233">
        <f>SUM(I20:I43)</f>
        <v>0</v>
      </c>
      <c r="J19" s="233"/>
      <c r="K19" s="233">
        <f>SUM(K20:K43)</f>
        <v>0</v>
      </c>
      <c r="L19" s="233"/>
      <c r="M19" s="233">
        <f>SUM(M20:M43)</f>
        <v>0</v>
      </c>
      <c r="N19" s="233"/>
      <c r="O19" s="233">
        <f>SUM(O20:O43)</f>
        <v>9</v>
      </c>
      <c r="P19" s="233"/>
      <c r="Q19" s="233">
        <f>SUM(Q20:Q43)</f>
        <v>0</v>
      </c>
      <c r="R19" s="233"/>
      <c r="S19" s="233"/>
      <c r="T19" s="234"/>
      <c r="U19" s="228"/>
      <c r="V19" s="228">
        <f>SUM(V20:V43)</f>
        <v>326.40999999999997</v>
      </c>
      <c r="W19" s="228"/>
      <c r="X19" s="228"/>
      <c r="AG19" t="s">
        <v>176</v>
      </c>
    </row>
    <row r="20" spans="1:60" ht="22.5" outlineLevel="1" x14ac:dyDescent="0.2">
      <c r="A20" s="235">
        <v>4</v>
      </c>
      <c r="B20" s="236" t="s">
        <v>330</v>
      </c>
      <c r="C20" s="257" t="s">
        <v>331</v>
      </c>
      <c r="D20" s="237" t="s">
        <v>195</v>
      </c>
      <c r="E20" s="238">
        <v>784.5</v>
      </c>
      <c r="F20" s="239"/>
      <c r="G20" s="240">
        <f>ROUND(E20*F20,2)</f>
        <v>0</v>
      </c>
      <c r="H20" s="239"/>
      <c r="I20" s="240">
        <f>ROUND(E20*H20,2)</f>
        <v>0</v>
      </c>
      <c r="J20" s="239"/>
      <c r="K20" s="240">
        <f>ROUND(E20*J20,2)</f>
        <v>0</v>
      </c>
      <c r="L20" s="240">
        <v>21</v>
      </c>
      <c r="M20" s="240">
        <f>G20*(1+L20/100)</f>
        <v>0</v>
      </c>
      <c r="N20" s="240">
        <v>3.2000000000000003E-4</v>
      </c>
      <c r="O20" s="240">
        <f>ROUND(E20*N20,2)</f>
        <v>0.25</v>
      </c>
      <c r="P20" s="240">
        <v>0</v>
      </c>
      <c r="Q20" s="240">
        <f>ROUND(E20*P20,2)</f>
        <v>0</v>
      </c>
      <c r="R20" s="240" t="s">
        <v>213</v>
      </c>
      <c r="S20" s="240" t="s">
        <v>189</v>
      </c>
      <c r="T20" s="241" t="s">
        <v>190</v>
      </c>
      <c r="U20" s="220">
        <v>7.0000000000000007E-2</v>
      </c>
      <c r="V20" s="220">
        <f>ROUND(E20*U20,2)</f>
        <v>54.92</v>
      </c>
      <c r="W20" s="220"/>
      <c r="X20" s="220" t="s">
        <v>191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192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8" t="s">
        <v>332</v>
      </c>
      <c r="D21" s="250"/>
      <c r="E21" s="250"/>
      <c r="F21" s="250"/>
      <c r="G21" s="25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0"/>
      <c r="Z21" s="210"/>
      <c r="AA21" s="210"/>
      <c r="AB21" s="210"/>
      <c r="AC21" s="210"/>
      <c r="AD21" s="210"/>
      <c r="AE21" s="210"/>
      <c r="AF21" s="210"/>
      <c r="AG21" s="210" t="s">
        <v>200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60" t="s">
        <v>333</v>
      </c>
      <c r="D22" s="222"/>
      <c r="E22" s="223">
        <v>78.599999999999994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0"/>
      <c r="Z22" s="210"/>
      <c r="AA22" s="210"/>
      <c r="AB22" s="210"/>
      <c r="AC22" s="210"/>
      <c r="AD22" s="210"/>
      <c r="AE22" s="210"/>
      <c r="AF22" s="210"/>
      <c r="AG22" s="210" t="s">
        <v>207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60" t="s">
        <v>334</v>
      </c>
      <c r="D23" s="222"/>
      <c r="E23" s="223">
        <v>76.2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0"/>
      <c r="Z23" s="210"/>
      <c r="AA23" s="210"/>
      <c r="AB23" s="210"/>
      <c r="AC23" s="210"/>
      <c r="AD23" s="210"/>
      <c r="AE23" s="210"/>
      <c r="AF23" s="210"/>
      <c r="AG23" s="210" t="s">
        <v>207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60" t="s">
        <v>335</v>
      </c>
      <c r="D24" s="222"/>
      <c r="E24" s="223">
        <v>55.35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0"/>
      <c r="Z24" s="210"/>
      <c r="AA24" s="210"/>
      <c r="AB24" s="210"/>
      <c r="AC24" s="210"/>
      <c r="AD24" s="210"/>
      <c r="AE24" s="210"/>
      <c r="AF24" s="210"/>
      <c r="AG24" s="210" t="s">
        <v>207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60" t="s">
        <v>336</v>
      </c>
      <c r="D25" s="222"/>
      <c r="E25" s="223">
        <v>86.1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0"/>
      <c r="Z25" s="210"/>
      <c r="AA25" s="210"/>
      <c r="AB25" s="210"/>
      <c r="AC25" s="210"/>
      <c r="AD25" s="210"/>
      <c r="AE25" s="210"/>
      <c r="AF25" s="210"/>
      <c r="AG25" s="210" t="s">
        <v>207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60" t="s">
        <v>337</v>
      </c>
      <c r="D26" s="222"/>
      <c r="E26" s="223">
        <v>76.5</v>
      </c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10"/>
      <c r="Z26" s="210"/>
      <c r="AA26" s="210"/>
      <c r="AB26" s="210"/>
      <c r="AC26" s="210"/>
      <c r="AD26" s="210"/>
      <c r="AE26" s="210"/>
      <c r="AF26" s="210"/>
      <c r="AG26" s="210" t="s">
        <v>207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60" t="s">
        <v>338</v>
      </c>
      <c r="D27" s="222"/>
      <c r="E27" s="223">
        <v>54.84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0"/>
      <c r="Z27" s="210"/>
      <c r="AA27" s="210"/>
      <c r="AB27" s="210"/>
      <c r="AC27" s="210"/>
      <c r="AD27" s="210"/>
      <c r="AE27" s="210"/>
      <c r="AF27" s="210"/>
      <c r="AG27" s="210" t="s">
        <v>207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60" t="s">
        <v>339</v>
      </c>
      <c r="D28" s="222"/>
      <c r="E28" s="223">
        <v>85.77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0"/>
      <c r="Z28" s="210"/>
      <c r="AA28" s="210"/>
      <c r="AB28" s="210"/>
      <c r="AC28" s="210"/>
      <c r="AD28" s="210"/>
      <c r="AE28" s="210"/>
      <c r="AF28" s="210"/>
      <c r="AG28" s="210" t="s">
        <v>207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60" t="s">
        <v>340</v>
      </c>
      <c r="D29" s="222"/>
      <c r="E29" s="223">
        <v>56.79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0"/>
      <c r="Z29" s="210"/>
      <c r="AA29" s="210"/>
      <c r="AB29" s="210"/>
      <c r="AC29" s="210"/>
      <c r="AD29" s="210"/>
      <c r="AE29" s="210"/>
      <c r="AF29" s="210"/>
      <c r="AG29" s="210" t="s">
        <v>207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60" t="s">
        <v>341</v>
      </c>
      <c r="D30" s="222"/>
      <c r="E30" s="223">
        <v>71.28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10"/>
      <c r="Z30" s="210"/>
      <c r="AA30" s="210"/>
      <c r="AB30" s="210"/>
      <c r="AC30" s="210"/>
      <c r="AD30" s="210"/>
      <c r="AE30" s="210"/>
      <c r="AF30" s="210"/>
      <c r="AG30" s="210" t="s">
        <v>207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60" t="s">
        <v>342</v>
      </c>
      <c r="D31" s="222"/>
      <c r="E31" s="223">
        <v>54.84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0"/>
      <c r="Z31" s="210"/>
      <c r="AA31" s="210"/>
      <c r="AB31" s="210"/>
      <c r="AC31" s="210"/>
      <c r="AD31" s="210"/>
      <c r="AE31" s="210"/>
      <c r="AF31" s="210"/>
      <c r="AG31" s="210" t="s">
        <v>207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60" t="s">
        <v>343</v>
      </c>
      <c r="D32" s="222"/>
      <c r="E32" s="223">
        <v>88.23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0"/>
      <c r="Z32" s="210"/>
      <c r="AA32" s="210"/>
      <c r="AB32" s="210"/>
      <c r="AC32" s="210"/>
      <c r="AD32" s="210"/>
      <c r="AE32" s="210"/>
      <c r="AF32" s="210"/>
      <c r="AG32" s="210" t="s">
        <v>207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5">
        <v>5</v>
      </c>
      <c r="B33" s="236" t="s">
        <v>344</v>
      </c>
      <c r="C33" s="257" t="s">
        <v>345</v>
      </c>
      <c r="D33" s="237" t="s">
        <v>195</v>
      </c>
      <c r="E33" s="238">
        <v>8.4</v>
      </c>
      <c r="F33" s="239"/>
      <c r="G33" s="240">
        <f>ROUND(E33*F33,2)</f>
        <v>0</v>
      </c>
      <c r="H33" s="239"/>
      <c r="I33" s="240">
        <f>ROUND(E33*H33,2)</f>
        <v>0</v>
      </c>
      <c r="J33" s="239"/>
      <c r="K33" s="240">
        <f>ROUND(E33*J33,2)</f>
        <v>0</v>
      </c>
      <c r="L33" s="240">
        <v>21</v>
      </c>
      <c r="M33" s="240">
        <f>G33*(1+L33/100)</f>
        <v>0</v>
      </c>
      <c r="N33" s="240">
        <v>6.8000000000000005E-2</v>
      </c>
      <c r="O33" s="240">
        <f>ROUND(E33*N33,2)</f>
        <v>0.56999999999999995</v>
      </c>
      <c r="P33" s="240">
        <v>0</v>
      </c>
      <c r="Q33" s="240">
        <f>ROUND(E33*P33,2)</f>
        <v>0</v>
      </c>
      <c r="R33" s="240" t="s">
        <v>317</v>
      </c>
      <c r="S33" s="240" t="s">
        <v>189</v>
      </c>
      <c r="T33" s="241" t="s">
        <v>190</v>
      </c>
      <c r="U33" s="220">
        <v>0.71397999999999995</v>
      </c>
      <c r="V33" s="220">
        <f>ROUND(E33*U33,2)</f>
        <v>6</v>
      </c>
      <c r="W33" s="220"/>
      <c r="X33" s="220" t="s">
        <v>191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192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8" t="s">
        <v>346</v>
      </c>
      <c r="D34" s="250"/>
      <c r="E34" s="250"/>
      <c r="F34" s="250"/>
      <c r="G34" s="25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0"/>
      <c r="Z34" s="210"/>
      <c r="AA34" s="210"/>
      <c r="AB34" s="210"/>
      <c r="AC34" s="210"/>
      <c r="AD34" s="210"/>
      <c r="AE34" s="210"/>
      <c r="AF34" s="210"/>
      <c r="AG34" s="210" t="s">
        <v>200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60" t="s">
        <v>347</v>
      </c>
      <c r="D35" s="222"/>
      <c r="E35" s="223">
        <v>4.2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0"/>
      <c r="Z35" s="210"/>
      <c r="AA35" s="210"/>
      <c r="AB35" s="210"/>
      <c r="AC35" s="210"/>
      <c r="AD35" s="210"/>
      <c r="AE35" s="210"/>
      <c r="AF35" s="210"/>
      <c r="AG35" s="210" t="s">
        <v>207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60" t="s">
        <v>348</v>
      </c>
      <c r="D36" s="222"/>
      <c r="E36" s="223">
        <v>1.5</v>
      </c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10"/>
      <c r="Z36" s="210"/>
      <c r="AA36" s="210"/>
      <c r="AB36" s="210"/>
      <c r="AC36" s="210"/>
      <c r="AD36" s="210"/>
      <c r="AE36" s="210"/>
      <c r="AF36" s="210"/>
      <c r="AG36" s="210" t="s">
        <v>207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60" t="s">
        <v>349</v>
      </c>
      <c r="D37" s="222"/>
      <c r="E37" s="223">
        <v>2.7</v>
      </c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10"/>
      <c r="Z37" s="210"/>
      <c r="AA37" s="210"/>
      <c r="AB37" s="210"/>
      <c r="AC37" s="210"/>
      <c r="AD37" s="210"/>
      <c r="AE37" s="210"/>
      <c r="AF37" s="210"/>
      <c r="AG37" s="210" t="s">
        <v>207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35">
        <v>6</v>
      </c>
      <c r="B38" s="236" t="s">
        <v>350</v>
      </c>
      <c r="C38" s="257" t="s">
        <v>351</v>
      </c>
      <c r="D38" s="237" t="s">
        <v>195</v>
      </c>
      <c r="E38" s="238">
        <v>784.5</v>
      </c>
      <c r="F38" s="239"/>
      <c r="G38" s="240">
        <f>ROUND(E38*F38,2)</f>
        <v>0</v>
      </c>
      <c r="H38" s="239"/>
      <c r="I38" s="240">
        <f>ROUND(E38*H38,2)</f>
        <v>0</v>
      </c>
      <c r="J38" s="239"/>
      <c r="K38" s="240">
        <f>ROUND(E38*J38,2)</f>
        <v>0</v>
      </c>
      <c r="L38" s="240">
        <v>21</v>
      </c>
      <c r="M38" s="240">
        <f>G38*(1+L38/100)</f>
        <v>0</v>
      </c>
      <c r="N38" s="240">
        <v>1.038E-2</v>
      </c>
      <c r="O38" s="240">
        <f>ROUND(E38*N38,2)</f>
        <v>8.14</v>
      </c>
      <c r="P38" s="240">
        <v>0</v>
      </c>
      <c r="Q38" s="240">
        <f>ROUND(E38*P38,2)</f>
        <v>0</v>
      </c>
      <c r="R38" s="240" t="s">
        <v>317</v>
      </c>
      <c r="S38" s="240" t="s">
        <v>189</v>
      </c>
      <c r="T38" s="241" t="s">
        <v>190</v>
      </c>
      <c r="U38" s="220">
        <v>0.33688000000000001</v>
      </c>
      <c r="V38" s="220">
        <f>ROUND(E38*U38,2)</f>
        <v>264.27999999999997</v>
      </c>
      <c r="W38" s="220"/>
      <c r="X38" s="220" t="s">
        <v>191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192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64" t="s">
        <v>352</v>
      </c>
      <c r="D39" s="253"/>
      <c r="E39" s="253"/>
      <c r="F39" s="253"/>
      <c r="G39" s="253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10"/>
      <c r="Z39" s="210"/>
      <c r="AA39" s="210"/>
      <c r="AB39" s="210"/>
      <c r="AC39" s="210"/>
      <c r="AD39" s="210"/>
      <c r="AE39" s="210"/>
      <c r="AF39" s="210"/>
      <c r="AG39" s="210" t="s">
        <v>277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60" t="s">
        <v>353</v>
      </c>
      <c r="D40" s="222"/>
      <c r="E40" s="223">
        <v>784.5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0"/>
      <c r="Z40" s="210"/>
      <c r="AA40" s="210"/>
      <c r="AB40" s="210"/>
      <c r="AC40" s="210"/>
      <c r="AD40" s="210"/>
      <c r="AE40" s="210"/>
      <c r="AF40" s="210"/>
      <c r="AG40" s="210" t="s">
        <v>207</v>
      </c>
      <c r="AH40" s="210">
        <v>5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5">
        <v>7</v>
      </c>
      <c r="B41" s="236" t="s">
        <v>354</v>
      </c>
      <c r="C41" s="257" t="s">
        <v>355</v>
      </c>
      <c r="D41" s="237" t="s">
        <v>195</v>
      </c>
      <c r="E41" s="238">
        <v>1.02</v>
      </c>
      <c r="F41" s="239"/>
      <c r="G41" s="240">
        <f>ROUND(E41*F41,2)</f>
        <v>0</v>
      </c>
      <c r="H41" s="239"/>
      <c r="I41" s="240">
        <f>ROUND(E41*H41,2)</f>
        <v>0</v>
      </c>
      <c r="J41" s="239"/>
      <c r="K41" s="240">
        <f>ROUND(E41*J41,2)</f>
        <v>0</v>
      </c>
      <c r="L41" s="240">
        <v>21</v>
      </c>
      <c r="M41" s="240">
        <f>G41*(1+L41/100)</f>
        <v>0</v>
      </c>
      <c r="N41" s="240">
        <v>3.4909999999999997E-2</v>
      </c>
      <c r="O41" s="240">
        <f>ROUND(E41*N41,2)</f>
        <v>0.04</v>
      </c>
      <c r="P41" s="240">
        <v>0</v>
      </c>
      <c r="Q41" s="240">
        <f>ROUND(E41*P41,2)</f>
        <v>0</v>
      </c>
      <c r="R41" s="240" t="s">
        <v>317</v>
      </c>
      <c r="S41" s="240" t="s">
        <v>189</v>
      </c>
      <c r="T41" s="241" t="s">
        <v>190</v>
      </c>
      <c r="U41" s="220">
        <v>1.1841699999999999</v>
      </c>
      <c r="V41" s="220">
        <f>ROUND(E41*U41,2)</f>
        <v>1.21</v>
      </c>
      <c r="W41" s="220"/>
      <c r="X41" s="220" t="s">
        <v>191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192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8" t="s">
        <v>356</v>
      </c>
      <c r="D42" s="250"/>
      <c r="E42" s="250"/>
      <c r="F42" s="250"/>
      <c r="G42" s="25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0"/>
      <c r="Z42" s="210"/>
      <c r="AA42" s="210"/>
      <c r="AB42" s="210"/>
      <c r="AC42" s="210"/>
      <c r="AD42" s="210"/>
      <c r="AE42" s="210"/>
      <c r="AF42" s="210"/>
      <c r="AG42" s="210" t="s">
        <v>200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49" t="str">
        <f>C42</f>
        <v>okenního nebo dveřního, z pomocného pracovního lešení o výšce podlahy do 1900 mm a pro zatížení do 1,5 kPa,</v>
      </c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60" t="s">
        <v>357</v>
      </c>
      <c r="D43" s="222"/>
      <c r="E43" s="223">
        <v>1.02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10"/>
      <c r="Z43" s="210"/>
      <c r="AA43" s="210"/>
      <c r="AB43" s="210"/>
      <c r="AC43" s="210"/>
      <c r="AD43" s="210"/>
      <c r="AE43" s="210"/>
      <c r="AF43" s="210"/>
      <c r="AG43" s="210" t="s">
        <v>207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x14ac:dyDescent="0.2">
      <c r="A44" s="229" t="s">
        <v>175</v>
      </c>
      <c r="B44" s="230" t="s">
        <v>74</v>
      </c>
      <c r="C44" s="255" t="s">
        <v>75</v>
      </c>
      <c r="D44" s="231"/>
      <c r="E44" s="232"/>
      <c r="F44" s="233"/>
      <c r="G44" s="233">
        <f>SUMIF(AG45:AG48,"&lt;&gt;NOR",G45:G48)</f>
        <v>0</v>
      </c>
      <c r="H44" s="233"/>
      <c r="I44" s="233">
        <f>SUM(I45:I48)</f>
        <v>0</v>
      </c>
      <c r="J44" s="233"/>
      <c r="K44" s="233">
        <f>SUM(K45:K48)</f>
        <v>0</v>
      </c>
      <c r="L44" s="233"/>
      <c r="M44" s="233">
        <f>SUM(M45:M48)</f>
        <v>0</v>
      </c>
      <c r="N44" s="233"/>
      <c r="O44" s="233">
        <f>SUM(O45:O48)</f>
        <v>1.75</v>
      </c>
      <c r="P44" s="233"/>
      <c r="Q44" s="233">
        <f>SUM(Q45:Q48)</f>
        <v>0</v>
      </c>
      <c r="R44" s="233"/>
      <c r="S44" s="233"/>
      <c r="T44" s="234"/>
      <c r="U44" s="228"/>
      <c r="V44" s="228">
        <f>SUM(V45:V48)</f>
        <v>3.73</v>
      </c>
      <c r="W44" s="228"/>
      <c r="X44" s="228"/>
      <c r="AG44" t="s">
        <v>176</v>
      </c>
    </row>
    <row r="45" spans="1:60" outlineLevel="1" x14ac:dyDescent="0.2">
      <c r="A45" s="235">
        <v>8</v>
      </c>
      <c r="B45" s="236" t="s">
        <v>358</v>
      </c>
      <c r="C45" s="257" t="s">
        <v>359</v>
      </c>
      <c r="D45" s="237" t="s">
        <v>243</v>
      </c>
      <c r="E45" s="238">
        <v>0.7</v>
      </c>
      <c r="F45" s="239"/>
      <c r="G45" s="240">
        <f>ROUND(E45*F45,2)</f>
        <v>0</v>
      </c>
      <c r="H45" s="239"/>
      <c r="I45" s="240">
        <f>ROUND(E45*H45,2)</f>
        <v>0</v>
      </c>
      <c r="J45" s="239"/>
      <c r="K45" s="240">
        <f>ROUND(E45*J45,2)</f>
        <v>0</v>
      </c>
      <c r="L45" s="240">
        <v>21</v>
      </c>
      <c r="M45" s="240">
        <f>G45*(1+L45/100)</f>
        <v>0</v>
      </c>
      <c r="N45" s="240">
        <v>2.5</v>
      </c>
      <c r="O45" s="240">
        <f>ROUND(E45*N45,2)</f>
        <v>1.75</v>
      </c>
      <c r="P45" s="240">
        <v>0</v>
      </c>
      <c r="Q45" s="240">
        <f>ROUND(E45*P45,2)</f>
        <v>0</v>
      </c>
      <c r="R45" s="240" t="s">
        <v>317</v>
      </c>
      <c r="S45" s="240" t="s">
        <v>189</v>
      </c>
      <c r="T45" s="241" t="s">
        <v>190</v>
      </c>
      <c r="U45" s="220">
        <v>5.33</v>
      </c>
      <c r="V45" s="220">
        <f>ROUND(E45*U45,2)</f>
        <v>3.73</v>
      </c>
      <c r="W45" s="220"/>
      <c r="X45" s="220" t="s">
        <v>191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192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8" t="s">
        <v>360</v>
      </c>
      <c r="D46" s="250"/>
      <c r="E46" s="250"/>
      <c r="F46" s="250"/>
      <c r="G46" s="25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10"/>
      <c r="Z46" s="210"/>
      <c r="AA46" s="210"/>
      <c r="AB46" s="210"/>
      <c r="AC46" s="210"/>
      <c r="AD46" s="210"/>
      <c r="AE46" s="210"/>
      <c r="AF46" s="210"/>
      <c r="AG46" s="210" t="s">
        <v>200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60" t="s">
        <v>361</v>
      </c>
      <c r="D47" s="222"/>
      <c r="E47" s="223">
        <v>0.15</v>
      </c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0"/>
      <c r="Z47" s="210"/>
      <c r="AA47" s="210"/>
      <c r="AB47" s="210"/>
      <c r="AC47" s="210"/>
      <c r="AD47" s="210"/>
      <c r="AE47" s="210"/>
      <c r="AF47" s="210"/>
      <c r="AG47" s="210" t="s">
        <v>207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60" t="s">
        <v>362</v>
      </c>
      <c r="D48" s="222"/>
      <c r="E48" s="223">
        <v>0.55000000000000004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0"/>
      <c r="Z48" s="210"/>
      <c r="AA48" s="210"/>
      <c r="AB48" s="210"/>
      <c r="AC48" s="210"/>
      <c r="AD48" s="210"/>
      <c r="AE48" s="210"/>
      <c r="AF48" s="210"/>
      <c r="AG48" s="210" t="s">
        <v>207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x14ac:dyDescent="0.2">
      <c r="A49" s="229" t="s">
        <v>175</v>
      </c>
      <c r="B49" s="230" t="s">
        <v>76</v>
      </c>
      <c r="C49" s="255" t="s">
        <v>77</v>
      </c>
      <c r="D49" s="231"/>
      <c r="E49" s="232"/>
      <c r="F49" s="233"/>
      <c r="G49" s="233">
        <f>SUMIF(AG50:AG53,"&lt;&gt;NOR",G50:G53)</f>
        <v>0</v>
      </c>
      <c r="H49" s="233"/>
      <c r="I49" s="233">
        <f>SUM(I50:I53)</f>
        <v>0</v>
      </c>
      <c r="J49" s="233"/>
      <c r="K49" s="233">
        <f>SUM(K50:K53)</f>
        <v>0</v>
      </c>
      <c r="L49" s="233"/>
      <c r="M49" s="233">
        <f>SUM(M50:M53)</f>
        <v>0</v>
      </c>
      <c r="N49" s="233"/>
      <c r="O49" s="233">
        <f>SUM(O50:O53)</f>
        <v>0.06</v>
      </c>
      <c r="P49" s="233"/>
      <c r="Q49" s="233">
        <f>SUM(Q50:Q53)</f>
        <v>0</v>
      </c>
      <c r="R49" s="233"/>
      <c r="S49" s="233"/>
      <c r="T49" s="234"/>
      <c r="U49" s="228"/>
      <c r="V49" s="228">
        <f>SUM(V50:V53)</f>
        <v>3.72</v>
      </c>
      <c r="W49" s="228"/>
      <c r="X49" s="228"/>
      <c r="AG49" t="s">
        <v>176</v>
      </c>
    </row>
    <row r="50" spans="1:60" ht="56.25" outlineLevel="1" x14ac:dyDescent="0.2">
      <c r="A50" s="235">
        <v>9</v>
      </c>
      <c r="B50" s="236" t="s">
        <v>363</v>
      </c>
      <c r="C50" s="257" t="s">
        <v>364</v>
      </c>
      <c r="D50" s="237" t="s">
        <v>179</v>
      </c>
      <c r="E50" s="238">
        <v>1</v>
      </c>
      <c r="F50" s="239"/>
      <c r="G50" s="240">
        <f>ROUND(E50*F50,2)</f>
        <v>0</v>
      </c>
      <c r="H50" s="239"/>
      <c r="I50" s="240">
        <f>ROUND(E50*H50,2)</f>
        <v>0</v>
      </c>
      <c r="J50" s="239"/>
      <c r="K50" s="240">
        <f>ROUND(E50*J50,2)</f>
        <v>0</v>
      </c>
      <c r="L50" s="240">
        <v>21</v>
      </c>
      <c r="M50" s="240">
        <f>G50*(1+L50/100)</f>
        <v>0</v>
      </c>
      <c r="N50" s="240">
        <v>2.8969999999999999E-2</v>
      </c>
      <c r="O50" s="240">
        <f>ROUND(E50*N50,2)</f>
        <v>0.03</v>
      </c>
      <c r="P50" s="240">
        <v>0</v>
      </c>
      <c r="Q50" s="240">
        <f>ROUND(E50*P50,2)</f>
        <v>0</v>
      </c>
      <c r="R50" s="240" t="s">
        <v>213</v>
      </c>
      <c r="S50" s="240" t="s">
        <v>189</v>
      </c>
      <c r="T50" s="241" t="s">
        <v>190</v>
      </c>
      <c r="U50" s="220">
        <v>1.86</v>
      </c>
      <c r="V50" s="220">
        <f>ROUND(E50*U50,2)</f>
        <v>1.86</v>
      </c>
      <c r="W50" s="220"/>
      <c r="X50" s="220" t="s">
        <v>191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192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60" t="s">
        <v>319</v>
      </c>
      <c r="D51" s="222"/>
      <c r="E51" s="223">
        <v>1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0"/>
      <c r="Z51" s="210"/>
      <c r="AA51" s="210"/>
      <c r="AB51" s="210"/>
      <c r="AC51" s="210"/>
      <c r="AD51" s="210"/>
      <c r="AE51" s="210"/>
      <c r="AF51" s="210"/>
      <c r="AG51" s="210" t="s">
        <v>207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ht="56.25" outlineLevel="1" x14ac:dyDescent="0.2">
      <c r="A52" s="235">
        <v>10</v>
      </c>
      <c r="B52" s="236" t="s">
        <v>365</v>
      </c>
      <c r="C52" s="257" t="s">
        <v>366</v>
      </c>
      <c r="D52" s="237" t="s">
        <v>179</v>
      </c>
      <c r="E52" s="238">
        <v>1</v>
      </c>
      <c r="F52" s="239"/>
      <c r="G52" s="240">
        <f>ROUND(E52*F52,2)</f>
        <v>0</v>
      </c>
      <c r="H52" s="239"/>
      <c r="I52" s="240">
        <f>ROUND(E52*H52,2)</f>
        <v>0</v>
      </c>
      <c r="J52" s="239"/>
      <c r="K52" s="240">
        <f>ROUND(E52*J52,2)</f>
        <v>0</v>
      </c>
      <c r="L52" s="240">
        <v>21</v>
      </c>
      <c r="M52" s="240">
        <f>G52*(1+L52/100)</f>
        <v>0</v>
      </c>
      <c r="N52" s="240">
        <v>3.4049999999999997E-2</v>
      </c>
      <c r="O52" s="240">
        <f>ROUND(E52*N52,2)</f>
        <v>0.03</v>
      </c>
      <c r="P52" s="240">
        <v>0</v>
      </c>
      <c r="Q52" s="240">
        <f>ROUND(E52*P52,2)</f>
        <v>0</v>
      </c>
      <c r="R52" s="240" t="s">
        <v>213</v>
      </c>
      <c r="S52" s="240" t="s">
        <v>189</v>
      </c>
      <c r="T52" s="241" t="s">
        <v>190</v>
      </c>
      <c r="U52" s="220">
        <v>1.86</v>
      </c>
      <c r="V52" s="220">
        <f>ROUND(E52*U52,2)</f>
        <v>1.86</v>
      </c>
      <c r="W52" s="220"/>
      <c r="X52" s="220" t="s">
        <v>191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192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60" t="s">
        <v>367</v>
      </c>
      <c r="D53" s="222"/>
      <c r="E53" s="223">
        <v>1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10"/>
      <c r="Z53" s="210"/>
      <c r="AA53" s="210"/>
      <c r="AB53" s="210"/>
      <c r="AC53" s="210"/>
      <c r="AD53" s="210"/>
      <c r="AE53" s="210"/>
      <c r="AF53" s="210"/>
      <c r="AG53" s="210" t="s">
        <v>207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x14ac:dyDescent="0.2">
      <c r="A54" s="229" t="s">
        <v>175</v>
      </c>
      <c r="B54" s="230" t="s">
        <v>78</v>
      </c>
      <c r="C54" s="255" t="s">
        <v>79</v>
      </c>
      <c r="D54" s="231"/>
      <c r="E54" s="232"/>
      <c r="F54" s="233"/>
      <c r="G54" s="233">
        <f>SUMIF(AG55:AG58,"&lt;&gt;NOR",G55:G58)</f>
        <v>0</v>
      </c>
      <c r="H54" s="233"/>
      <c r="I54" s="233">
        <f>SUM(I55:I58)</f>
        <v>0</v>
      </c>
      <c r="J54" s="233"/>
      <c r="K54" s="233">
        <f>SUM(K55:K58)</f>
        <v>0</v>
      </c>
      <c r="L54" s="233"/>
      <c r="M54" s="233">
        <f>SUM(M55:M58)</f>
        <v>0</v>
      </c>
      <c r="N54" s="233"/>
      <c r="O54" s="233">
        <f>SUM(O55:O58)</f>
        <v>0.89</v>
      </c>
      <c r="P54" s="233"/>
      <c r="Q54" s="233">
        <f>SUM(Q55:Q58)</f>
        <v>0</v>
      </c>
      <c r="R54" s="233"/>
      <c r="S54" s="233"/>
      <c r="T54" s="234"/>
      <c r="U54" s="228"/>
      <c r="V54" s="228">
        <f>SUM(V55:V58)</f>
        <v>7.65</v>
      </c>
      <c r="W54" s="228"/>
      <c r="X54" s="228"/>
      <c r="AG54" t="s">
        <v>176</v>
      </c>
    </row>
    <row r="55" spans="1:60" outlineLevel="1" x14ac:dyDescent="0.2">
      <c r="A55" s="235">
        <v>11</v>
      </c>
      <c r="B55" s="236" t="s">
        <v>368</v>
      </c>
      <c r="C55" s="257" t="s">
        <v>369</v>
      </c>
      <c r="D55" s="237" t="s">
        <v>179</v>
      </c>
      <c r="E55" s="238">
        <v>2</v>
      </c>
      <c r="F55" s="239"/>
      <c r="G55" s="240">
        <f>ROUND(E55*F55,2)</f>
        <v>0</v>
      </c>
      <c r="H55" s="239"/>
      <c r="I55" s="240">
        <f>ROUND(E55*H55,2)</f>
        <v>0</v>
      </c>
      <c r="J55" s="239"/>
      <c r="K55" s="240">
        <f>ROUND(E55*J55,2)</f>
        <v>0</v>
      </c>
      <c r="L55" s="240">
        <v>21</v>
      </c>
      <c r="M55" s="240">
        <f>G55*(1+L55/100)</f>
        <v>0</v>
      </c>
      <c r="N55" s="240">
        <v>0.43093999999999999</v>
      </c>
      <c r="O55" s="240">
        <f>ROUND(E55*N55,2)</f>
        <v>0.86</v>
      </c>
      <c r="P55" s="240">
        <v>0</v>
      </c>
      <c r="Q55" s="240">
        <f>ROUND(E55*P55,2)</f>
        <v>0</v>
      </c>
      <c r="R55" s="240"/>
      <c r="S55" s="240" t="s">
        <v>189</v>
      </c>
      <c r="T55" s="241" t="s">
        <v>190</v>
      </c>
      <c r="U55" s="220">
        <v>3.82389</v>
      </c>
      <c r="V55" s="220">
        <f>ROUND(E55*U55,2)</f>
        <v>7.65</v>
      </c>
      <c r="W55" s="220"/>
      <c r="X55" s="220" t="s">
        <v>197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198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60" t="s">
        <v>370</v>
      </c>
      <c r="D56" s="222"/>
      <c r="E56" s="223">
        <v>2</v>
      </c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10"/>
      <c r="Z56" s="210"/>
      <c r="AA56" s="210"/>
      <c r="AB56" s="210"/>
      <c r="AC56" s="210"/>
      <c r="AD56" s="210"/>
      <c r="AE56" s="210"/>
      <c r="AF56" s="210"/>
      <c r="AG56" s="210" t="s">
        <v>207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35">
        <v>12</v>
      </c>
      <c r="B57" s="236" t="s">
        <v>371</v>
      </c>
      <c r="C57" s="257" t="s">
        <v>372</v>
      </c>
      <c r="D57" s="237" t="s">
        <v>179</v>
      </c>
      <c r="E57" s="238">
        <v>2</v>
      </c>
      <c r="F57" s="239"/>
      <c r="G57" s="240">
        <f>ROUND(E57*F57,2)</f>
        <v>0</v>
      </c>
      <c r="H57" s="239"/>
      <c r="I57" s="240">
        <f>ROUND(E57*H57,2)</f>
        <v>0</v>
      </c>
      <c r="J57" s="239"/>
      <c r="K57" s="240">
        <f>ROUND(E57*J57,2)</f>
        <v>0</v>
      </c>
      <c r="L57" s="240">
        <v>21</v>
      </c>
      <c r="M57" s="240">
        <f>G57*(1+L57/100)</f>
        <v>0</v>
      </c>
      <c r="N57" s="240">
        <v>1.4E-2</v>
      </c>
      <c r="O57" s="240">
        <f>ROUND(E57*N57,2)</f>
        <v>0.03</v>
      </c>
      <c r="P57" s="240">
        <v>0</v>
      </c>
      <c r="Q57" s="240">
        <f>ROUND(E57*P57,2)</f>
        <v>0</v>
      </c>
      <c r="R57" s="240" t="s">
        <v>268</v>
      </c>
      <c r="S57" s="240" t="s">
        <v>189</v>
      </c>
      <c r="T57" s="241" t="s">
        <v>190</v>
      </c>
      <c r="U57" s="220">
        <v>0</v>
      </c>
      <c r="V57" s="220">
        <f>ROUND(E57*U57,2)</f>
        <v>0</v>
      </c>
      <c r="W57" s="220"/>
      <c r="X57" s="220" t="s">
        <v>182</v>
      </c>
      <c r="Y57" s="210"/>
      <c r="Z57" s="210"/>
      <c r="AA57" s="210"/>
      <c r="AB57" s="210"/>
      <c r="AC57" s="210"/>
      <c r="AD57" s="210"/>
      <c r="AE57" s="210"/>
      <c r="AF57" s="210"/>
      <c r="AG57" s="210" t="s">
        <v>183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60" t="s">
        <v>373</v>
      </c>
      <c r="D58" s="222"/>
      <c r="E58" s="223">
        <v>2</v>
      </c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10"/>
      <c r="Z58" s="210"/>
      <c r="AA58" s="210"/>
      <c r="AB58" s="210"/>
      <c r="AC58" s="210"/>
      <c r="AD58" s="210"/>
      <c r="AE58" s="210"/>
      <c r="AF58" s="210"/>
      <c r="AG58" s="210" t="s">
        <v>207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x14ac:dyDescent="0.2">
      <c r="A59" s="229" t="s">
        <v>175</v>
      </c>
      <c r="B59" s="230" t="s">
        <v>82</v>
      </c>
      <c r="C59" s="255" t="s">
        <v>83</v>
      </c>
      <c r="D59" s="231"/>
      <c r="E59" s="232"/>
      <c r="F59" s="233"/>
      <c r="G59" s="233">
        <f>SUMIF(AG60:AG62,"&lt;&gt;NOR",G60:G62)</f>
        <v>0</v>
      </c>
      <c r="H59" s="233"/>
      <c r="I59" s="233">
        <f>SUM(I60:I62)</f>
        <v>0</v>
      </c>
      <c r="J59" s="233"/>
      <c r="K59" s="233">
        <f>SUM(K60:K62)</f>
        <v>0</v>
      </c>
      <c r="L59" s="233"/>
      <c r="M59" s="233">
        <f>SUM(M60:M62)</f>
        <v>0</v>
      </c>
      <c r="N59" s="233"/>
      <c r="O59" s="233">
        <f>SUM(O60:O62)</f>
        <v>0.5</v>
      </c>
      <c r="P59" s="233"/>
      <c r="Q59" s="233">
        <f>SUM(Q60:Q62)</f>
        <v>0</v>
      </c>
      <c r="R59" s="233"/>
      <c r="S59" s="233"/>
      <c r="T59" s="234"/>
      <c r="U59" s="228"/>
      <c r="V59" s="228">
        <f>SUM(V60:V62)</f>
        <v>72.510000000000005</v>
      </c>
      <c r="W59" s="228"/>
      <c r="X59" s="228"/>
      <c r="AG59" t="s">
        <v>176</v>
      </c>
    </row>
    <row r="60" spans="1:60" outlineLevel="1" x14ac:dyDescent="0.2">
      <c r="A60" s="235">
        <v>13</v>
      </c>
      <c r="B60" s="236" t="s">
        <v>374</v>
      </c>
      <c r="C60" s="257" t="s">
        <v>375</v>
      </c>
      <c r="D60" s="237" t="s">
        <v>195</v>
      </c>
      <c r="E60" s="238">
        <v>409.67930999999999</v>
      </c>
      <c r="F60" s="239"/>
      <c r="G60" s="240">
        <f>ROUND(E60*F60,2)</f>
        <v>0</v>
      </c>
      <c r="H60" s="239"/>
      <c r="I60" s="240">
        <f>ROUND(E60*H60,2)</f>
        <v>0</v>
      </c>
      <c r="J60" s="239"/>
      <c r="K60" s="240">
        <f>ROUND(E60*J60,2)</f>
        <v>0</v>
      </c>
      <c r="L60" s="240">
        <v>21</v>
      </c>
      <c r="M60" s="240">
        <f>G60*(1+L60/100)</f>
        <v>0</v>
      </c>
      <c r="N60" s="240">
        <v>1.2099999999999999E-3</v>
      </c>
      <c r="O60" s="240">
        <f>ROUND(E60*N60,2)</f>
        <v>0.5</v>
      </c>
      <c r="P60" s="240">
        <v>0</v>
      </c>
      <c r="Q60" s="240">
        <f>ROUND(E60*P60,2)</f>
        <v>0</v>
      </c>
      <c r="R60" s="240" t="s">
        <v>210</v>
      </c>
      <c r="S60" s="240" t="s">
        <v>189</v>
      </c>
      <c r="T60" s="241" t="s">
        <v>190</v>
      </c>
      <c r="U60" s="220">
        <v>0.17699999999999999</v>
      </c>
      <c r="V60" s="220">
        <f>ROUND(E60*U60,2)</f>
        <v>72.510000000000005</v>
      </c>
      <c r="W60" s="220"/>
      <c r="X60" s="220" t="s">
        <v>191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192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60" t="s">
        <v>376</v>
      </c>
      <c r="D61" s="222"/>
      <c r="E61" s="223">
        <v>324.78300000000002</v>
      </c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10"/>
      <c r="Z61" s="210"/>
      <c r="AA61" s="210"/>
      <c r="AB61" s="210"/>
      <c r="AC61" s="210"/>
      <c r="AD61" s="210"/>
      <c r="AE61" s="210"/>
      <c r="AF61" s="210"/>
      <c r="AG61" s="210" t="s">
        <v>207</v>
      </c>
      <c r="AH61" s="210">
        <v>5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60" t="s">
        <v>377</v>
      </c>
      <c r="D62" s="222"/>
      <c r="E62" s="223">
        <v>84.89631</v>
      </c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10"/>
      <c r="Z62" s="210"/>
      <c r="AA62" s="210"/>
      <c r="AB62" s="210"/>
      <c r="AC62" s="210"/>
      <c r="AD62" s="210"/>
      <c r="AE62" s="210"/>
      <c r="AF62" s="210"/>
      <c r="AG62" s="210" t="s">
        <v>207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x14ac:dyDescent="0.2">
      <c r="A63" s="229" t="s">
        <v>175</v>
      </c>
      <c r="B63" s="230" t="s">
        <v>84</v>
      </c>
      <c r="C63" s="255" t="s">
        <v>85</v>
      </c>
      <c r="D63" s="231"/>
      <c r="E63" s="232"/>
      <c r="F63" s="233"/>
      <c r="G63" s="233">
        <f>SUMIF(AG64:AG71,"&lt;&gt;NOR",G64:G71)</f>
        <v>0</v>
      </c>
      <c r="H63" s="233"/>
      <c r="I63" s="233">
        <f>SUM(I64:I71)</f>
        <v>0</v>
      </c>
      <c r="J63" s="233"/>
      <c r="K63" s="233">
        <f>SUM(K64:K71)</f>
        <v>0</v>
      </c>
      <c r="L63" s="233"/>
      <c r="M63" s="233">
        <f>SUM(M64:M71)</f>
        <v>0</v>
      </c>
      <c r="N63" s="233"/>
      <c r="O63" s="233">
        <f>SUM(O64:O71)</f>
        <v>9.0000000000000011E-2</v>
      </c>
      <c r="P63" s="233"/>
      <c r="Q63" s="233">
        <f>SUM(Q64:Q71)</f>
        <v>0</v>
      </c>
      <c r="R63" s="233"/>
      <c r="S63" s="233"/>
      <c r="T63" s="234"/>
      <c r="U63" s="228"/>
      <c r="V63" s="228">
        <f>SUM(V64:V71)</f>
        <v>149.04</v>
      </c>
      <c r="W63" s="228"/>
      <c r="X63" s="228"/>
      <c r="AG63" t="s">
        <v>176</v>
      </c>
    </row>
    <row r="64" spans="1:60" ht="56.25" outlineLevel="1" x14ac:dyDescent="0.2">
      <c r="A64" s="235">
        <v>14</v>
      </c>
      <c r="B64" s="236" t="s">
        <v>211</v>
      </c>
      <c r="C64" s="257" t="s">
        <v>212</v>
      </c>
      <c r="D64" s="237" t="s">
        <v>195</v>
      </c>
      <c r="E64" s="238">
        <v>459.94</v>
      </c>
      <c r="F64" s="239"/>
      <c r="G64" s="240">
        <f>ROUND(E64*F64,2)</f>
        <v>0</v>
      </c>
      <c r="H64" s="239"/>
      <c r="I64" s="240">
        <f>ROUND(E64*H64,2)</f>
        <v>0</v>
      </c>
      <c r="J64" s="239"/>
      <c r="K64" s="240">
        <f>ROUND(E64*J64,2)</f>
        <v>0</v>
      </c>
      <c r="L64" s="240">
        <v>21</v>
      </c>
      <c r="M64" s="240">
        <f>G64*(1+L64/100)</f>
        <v>0</v>
      </c>
      <c r="N64" s="240">
        <v>4.0000000000000003E-5</v>
      </c>
      <c r="O64" s="240">
        <f>ROUND(E64*N64,2)</f>
        <v>0.02</v>
      </c>
      <c r="P64" s="240">
        <v>0</v>
      </c>
      <c r="Q64" s="240">
        <f>ROUND(E64*P64,2)</f>
        <v>0</v>
      </c>
      <c r="R64" s="240" t="s">
        <v>213</v>
      </c>
      <c r="S64" s="240" t="s">
        <v>189</v>
      </c>
      <c r="T64" s="241" t="s">
        <v>190</v>
      </c>
      <c r="U64" s="220">
        <v>0.308</v>
      </c>
      <c r="V64" s="220">
        <f>ROUND(E64*U64,2)</f>
        <v>141.66</v>
      </c>
      <c r="W64" s="220"/>
      <c r="X64" s="220" t="s">
        <v>191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192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60" t="s">
        <v>378</v>
      </c>
      <c r="D65" s="222"/>
      <c r="E65" s="223">
        <v>185.9</v>
      </c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0"/>
      <c r="Z65" s="210"/>
      <c r="AA65" s="210"/>
      <c r="AB65" s="210"/>
      <c r="AC65" s="210"/>
      <c r="AD65" s="210"/>
      <c r="AE65" s="210"/>
      <c r="AF65" s="210"/>
      <c r="AG65" s="210" t="s">
        <v>207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60" t="s">
        <v>379</v>
      </c>
      <c r="D66" s="222"/>
      <c r="E66" s="223">
        <v>191.8</v>
      </c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10"/>
      <c r="Z66" s="210"/>
      <c r="AA66" s="210"/>
      <c r="AB66" s="210"/>
      <c r="AC66" s="210"/>
      <c r="AD66" s="210"/>
      <c r="AE66" s="210"/>
      <c r="AF66" s="210"/>
      <c r="AG66" s="210" t="s">
        <v>207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60" t="s">
        <v>380</v>
      </c>
      <c r="D67" s="222"/>
      <c r="E67" s="223">
        <v>82.24</v>
      </c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10"/>
      <c r="Z67" s="210"/>
      <c r="AA67" s="210"/>
      <c r="AB67" s="210"/>
      <c r="AC67" s="210"/>
      <c r="AD67" s="210"/>
      <c r="AE67" s="210"/>
      <c r="AF67" s="210"/>
      <c r="AG67" s="210" t="s">
        <v>207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35">
        <v>15</v>
      </c>
      <c r="B68" s="236" t="s">
        <v>381</v>
      </c>
      <c r="C68" s="257" t="s">
        <v>382</v>
      </c>
      <c r="D68" s="237" t="s">
        <v>222</v>
      </c>
      <c r="E68" s="238">
        <v>6</v>
      </c>
      <c r="F68" s="239"/>
      <c r="G68" s="240">
        <f>ROUND(E68*F68,2)</f>
        <v>0</v>
      </c>
      <c r="H68" s="239"/>
      <c r="I68" s="240">
        <f>ROUND(E68*H68,2)</f>
        <v>0</v>
      </c>
      <c r="J68" s="239"/>
      <c r="K68" s="240">
        <f>ROUND(E68*J68,2)</f>
        <v>0</v>
      </c>
      <c r="L68" s="240">
        <v>21</v>
      </c>
      <c r="M68" s="240">
        <f>G68*(1+L68/100)</f>
        <v>0</v>
      </c>
      <c r="N68" s="240">
        <v>1.1339999999999999E-2</v>
      </c>
      <c r="O68" s="240">
        <f>ROUND(E68*N68,2)</f>
        <v>7.0000000000000007E-2</v>
      </c>
      <c r="P68" s="240">
        <v>0</v>
      </c>
      <c r="Q68" s="240">
        <f>ROUND(E68*P68,2)</f>
        <v>0</v>
      </c>
      <c r="R68" s="240" t="s">
        <v>213</v>
      </c>
      <c r="S68" s="240" t="s">
        <v>189</v>
      </c>
      <c r="T68" s="241" t="s">
        <v>190</v>
      </c>
      <c r="U68" s="220">
        <v>1.23</v>
      </c>
      <c r="V68" s="220">
        <f>ROUND(E68*U68,2)</f>
        <v>7.38</v>
      </c>
      <c r="W68" s="220"/>
      <c r="X68" s="220" t="s">
        <v>191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192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8" t="s">
        <v>383</v>
      </c>
      <c r="D69" s="250"/>
      <c r="E69" s="250"/>
      <c r="F69" s="250"/>
      <c r="G69" s="25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10"/>
      <c r="Z69" s="210"/>
      <c r="AA69" s="210"/>
      <c r="AB69" s="210"/>
      <c r="AC69" s="210"/>
      <c r="AD69" s="210"/>
      <c r="AE69" s="210"/>
      <c r="AF69" s="210"/>
      <c r="AG69" s="210" t="s">
        <v>200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60" t="s">
        <v>384</v>
      </c>
      <c r="D70" s="222"/>
      <c r="E70" s="223">
        <v>6</v>
      </c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10"/>
      <c r="Z70" s="210"/>
      <c r="AA70" s="210"/>
      <c r="AB70" s="210"/>
      <c r="AC70" s="210"/>
      <c r="AD70" s="210"/>
      <c r="AE70" s="210"/>
      <c r="AF70" s="210"/>
      <c r="AG70" s="210" t="s">
        <v>207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ht="22.5" outlineLevel="1" x14ac:dyDescent="0.2">
      <c r="A71" s="242">
        <v>16</v>
      </c>
      <c r="B71" s="243" t="s">
        <v>385</v>
      </c>
      <c r="C71" s="256" t="s">
        <v>386</v>
      </c>
      <c r="D71" s="244" t="s">
        <v>387</v>
      </c>
      <c r="E71" s="245">
        <v>1</v>
      </c>
      <c r="F71" s="246"/>
      <c r="G71" s="247">
        <f>ROUND(E71*F71,2)</f>
        <v>0</v>
      </c>
      <c r="H71" s="246"/>
      <c r="I71" s="247">
        <f>ROUND(E71*H71,2)</f>
        <v>0</v>
      </c>
      <c r="J71" s="246"/>
      <c r="K71" s="247">
        <f>ROUND(E71*J71,2)</f>
        <v>0</v>
      </c>
      <c r="L71" s="247">
        <v>21</v>
      </c>
      <c r="M71" s="247">
        <f>G71*(1+L71/100)</f>
        <v>0</v>
      </c>
      <c r="N71" s="247">
        <v>0</v>
      </c>
      <c r="O71" s="247">
        <f>ROUND(E71*N71,2)</f>
        <v>0</v>
      </c>
      <c r="P71" s="247">
        <v>0</v>
      </c>
      <c r="Q71" s="247">
        <f>ROUND(E71*P71,2)</f>
        <v>0</v>
      </c>
      <c r="R71" s="247"/>
      <c r="S71" s="247" t="s">
        <v>180</v>
      </c>
      <c r="T71" s="248" t="s">
        <v>181</v>
      </c>
      <c r="U71" s="220">
        <v>0</v>
      </c>
      <c r="V71" s="220">
        <f>ROUND(E71*U71,2)</f>
        <v>0</v>
      </c>
      <c r="W71" s="220"/>
      <c r="X71" s="220" t="s">
        <v>191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192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x14ac:dyDescent="0.2">
      <c r="A72" s="229" t="s">
        <v>175</v>
      </c>
      <c r="B72" s="230" t="s">
        <v>86</v>
      </c>
      <c r="C72" s="255" t="s">
        <v>87</v>
      </c>
      <c r="D72" s="231"/>
      <c r="E72" s="232"/>
      <c r="F72" s="233"/>
      <c r="G72" s="233">
        <f>SUMIF(AG73:AG108,"&lt;&gt;NOR",G73:G108)</f>
        <v>0</v>
      </c>
      <c r="H72" s="233"/>
      <c r="I72" s="233">
        <f>SUM(I73:I108)</f>
        <v>0</v>
      </c>
      <c r="J72" s="233"/>
      <c r="K72" s="233">
        <f>SUM(K73:K108)</f>
        <v>0</v>
      </c>
      <c r="L72" s="233"/>
      <c r="M72" s="233">
        <f>SUM(M73:M108)</f>
        <v>0</v>
      </c>
      <c r="N72" s="233"/>
      <c r="O72" s="233">
        <f>SUM(O73:O108)</f>
        <v>0.06</v>
      </c>
      <c r="P72" s="233"/>
      <c r="Q72" s="233">
        <f>SUM(Q73:Q108)</f>
        <v>20.159999999999997</v>
      </c>
      <c r="R72" s="233"/>
      <c r="S72" s="233"/>
      <c r="T72" s="234"/>
      <c r="U72" s="228"/>
      <c r="V72" s="228">
        <f>SUM(V73:V108)</f>
        <v>235.39999999999998</v>
      </c>
      <c r="W72" s="228"/>
      <c r="X72" s="228"/>
      <c r="AG72" t="s">
        <v>176</v>
      </c>
    </row>
    <row r="73" spans="1:60" outlineLevel="1" x14ac:dyDescent="0.2">
      <c r="A73" s="235">
        <v>17</v>
      </c>
      <c r="B73" s="236" t="s">
        <v>388</v>
      </c>
      <c r="C73" s="257" t="s">
        <v>389</v>
      </c>
      <c r="D73" s="237" t="s">
        <v>195</v>
      </c>
      <c r="E73" s="238">
        <v>24</v>
      </c>
      <c r="F73" s="239"/>
      <c r="G73" s="240">
        <f>ROUND(E73*F73,2)</f>
        <v>0</v>
      </c>
      <c r="H73" s="239"/>
      <c r="I73" s="240">
        <f>ROUND(E73*H73,2)</f>
        <v>0</v>
      </c>
      <c r="J73" s="239"/>
      <c r="K73" s="240">
        <f>ROUND(E73*J73,2)</f>
        <v>0</v>
      </c>
      <c r="L73" s="240">
        <v>21</v>
      </c>
      <c r="M73" s="240">
        <f>G73*(1+L73/100)</f>
        <v>0</v>
      </c>
      <c r="N73" s="240">
        <v>6.7000000000000002E-4</v>
      </c>
      <c r="O73" s="240">
        <f>ROUND(E73*N73,2)</f>
        <v>0.02</v>
      </c>
      <c r="P73" s="240">
        <v>0.31900000000000001</v>
      </c>
      <c r="Q73" s="240">
        <f>ROUND(E73*P73,2)</f>
        <v>7.66</v>
      </c>
      <c r="R73" s="240" t="s">
        <v>390</v>
      </c>
      <c r="S73" s="240" t="s">
        <v>189</v>
      </c>
      <c r="T73" s="241" t="s">
        <v>224</v>
      </c>
      <c r="U73" s="220">
        <v>0.317</v>
      </c>
      <c r="V73" s="220">
        <f>ROUND(E73*U73,2)</f>
        <v>7.61</v>
      </c>
      <c r="W73" s="220"/>
      <c r="X73" s="220" t="s">
        <v>191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192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ht="22.5" outlineLevel="1" x14ac:dyDescent="0.2">
      <c r="A74" s="217"/>
      <c r="B74" s="218"/>
      <c r="C74" s="258" t="s">
        <v>391</v>
      </c>
      <c r="D74" s="250"/>
      <c r="E74" s="250"/>
      <c r="F74" s="250"/>
      <c r="G74" s="25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0"/>
      <c r="Z74" s="210"/>
      <c r="AA74" s="210"/>
      <c r="AB74" s="210"/>
      <c r="AC74" s="210"/>
      <c r="AD74" s="210"/>
      <c r="AE74" s="210"/>
      <c r="AF74" s="210"/>
      <c r="AG74" s="210" t="s">
        <v>200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49" t="str">
        <f>C74</f>
        <v>nebo vybourání otvorů průřezové plochy přes 4 m2 v příčkách, včetně pomocného lešení o výšce podlahy do 1900 mm a pro zatížení do 1,5 kPa  (150 kg/m2),</v>
      </c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60" t="s">
        <v>392</v>
      </c>
      <c r="D75" s="222"/>
      <c r="E75" s="223">
        <v>19.8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10"/>
      <c r="Z75" s="210"/>
      <c r="AA75" s="210"/>
      <c r="AB75" s="210"/>
      <c r="AC75" s="210"/>
      <c r="AD75" s="210"/>
      <c r="AE75" s="210"/>
      <c r="AF75" s="210"/>
      <c r="AG75" s="210" t="s">
        <v>207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60" t="s">
        <v>393</v>
      </c>
      <c r="D76" s="222"/>
      <c r="E76" s="223">
        <v>4.2</v>
      </c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10"/>
      <c r="Z76" s="210"/>
      <c r="AA76" s="210"/>
      <c r="AB76" s="210"/>
      <c r="AC76" s="210"/>
      <c r="AD76" s="210"/>
      <c r="AE76" s="210"/>
      <c r="AF76" s="210"/>
      <c r="AG76" s="210" t="s">
        <v>207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35">
        <v>18</v>
      </c>
      <c r="B77" s="236" t="s">
        <v>394</v>
      </c>
      <c r="C77" s="257" t="s">
        <v>395</v>
      </c>
      <c r="D77" s="237" t="s">
        <v>179</v>
      </c>
      <c r="E77" s="238">
        <v>3</v>
      </c>
      <c r="F77" s="239"/>
      <c r="G77" s="240">
        <f>ROUND(E77*F77,2)</f>
        <v>0</v>
      </c>
      <c r="H77" s="239"/>
      <c r="I77" s="240">
        <f>ROUND(E77*H77,2)</f>
        <v>0</v>
      </c>
      <c r="J77" s="239"/>
      <c r="K77" s="240">
        <f>ROUND(E77*J77,2)</f>
        <v>0</v>
      </c>
      <c r="L77" s="240">
        <v>21</v>
      </c>
      <c r="M77" s="240">
        <f>G77*(1+L77/100)</f>
        <v>0</v>
      </c>
      <c r="N77" s="240">
        <v>0</v>
      </c>
      <c r="O77" s="240">
        <f>ROUND(E77*N77,2)</f>
        <v>0</v>
      </c>
      <c r="P77" s="240">
        <v>0</v>
      </c>
      <c r="Q77" s="240">
        <f>ROUND(E77*P77,2)</f>
        <v>0</v>
      </c>
      <c r="R77" s="240" t="s">
        <v>390</v>
      </c>
      <c r="S77" s="240" t="s">
        <v>189</v>
      </c>
      <c r="T77" s="241" t="s">
        <v>190</v>
      </c>
      <c r="U77" s="220">
        <v>0.05</v>
      </c>
      <c r="V77" s="220">
        <f>ROUND(E77*U77,2)</f>
        <v>0.15</v>
      </c>
      <c r="W77" s="220"/>
      <c r="X77" s="220" t="s">
        <v>191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192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8" t="s">
        <v>396</v>
      </c>
      <c r="D78" s="250"/>
      <c r="E78" s="250"/>
      <c r="F78" s="250"/>
      <c r="G78" s="25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10"/>
      <c r="Z78" s="210"/>
      <c r="AA78" s="210"/>
      <c r="AB78" s="210"/>
      <c r="AC78" s="210"/>
      <c r="AD78" s="210"/>
      <c r="AE78" s="210"/>
      <c r="AF78" s="210"/>
      <c r="AG78" s="210" t="s">
        <v>200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60" t="s">
        <v>397</v>
      </c>
      <c r="D79" s="222"/>
      <c r="E79" s="223">
        <v>3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10"/>
      <c r="Z79" s="210"/>
      <c r="AA79" s="210"/>
      <c r="AB79" s="210"/>
      <c r="AC79" s="210"/>
      <c r="AD79" s="210"/>
      <c r="AE79" s="210"/>
      <c r="AF79" s="210"/>
      <c r="AG79" s="210" t="s">
        <v>207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ht="33.75" outlineLevel="1" x14ac:dyDescent="0.2">
      <c r="A80" s="235">
        <v>19</v>
      </c>
      <c r="B80" s="236" t="s">
        <v>398</v>
      </c>
      <c r="C80" s="257" t="s">
        <v>399</v>
      </c>
      <c r="D80" s="237" t="s">
        <v>195</v>
      </c>
      <c r="E80" s="238">
        <v>5.8425000000000002</v>
      </c>
      <c r="F80" s="239"/>
      <c r="G80" s="240">
        <f>ROUND(E80*F80,2)</f>
        <v>0</v>
      </c>
      <c r="H80" s="239"/>
      <c r="I80" s="240">
        <f>ROUND(E80*H80,2)</f>
        <v>0</v>
      </c>
      <c r="J80" s="239"/>
      <c r="K80" s="240">
        <f>ROUND(E80*J80,2)</f>
        <v>0</v>
      </c>
      <c r="L80" s="240">
        <v>21</v>
      </c>
      <c r="M80" s="240">
        <f>G80*(1+L80/100)</f>
        <v>0</v>
      </c>
      <c r="N80" s="240">
        <v>1.17E-3</v>
      </c>
      <c r="O80" s="240">
        <f>ROUND(E80*N80,2)</f>
        <v>0.01</v>
      </c>
      <c r="P80" s="240">
        <v>7.5999999999999998E-2</v>
      </c>
      <c r="Q80" s="240">
        <f>ROUND(E80*P80,2)</f>
        <v>0.44</v>
      </c>
      <c r="R80" s="240" t="s">
        <v>390</v>
      </c>
      <c r="S80" s="240" t="s">
        <v>189</v>
      </c>
      <c r="T80" s="241" t="s">
        <v>190</v>
      </c>
      <c r="U80" s="220">
        <v>0.93899999999999995</v>
      </c>
      <c r="V80" s="220">
        <f>ROUND(E80*U80,2)</f>
        <v>5.49</v>
      </c>
      <c r="W80" s="220"/>
      <c r="X80" s="220" t="s">
        <v>191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192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60" t="s">
        <v>400</v>
      </c>
      <c r="D81" s="222"/>
      <c r="E81" s="223">
        <v>5.8425000000000002</v>
      </c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10"/>
      <c r="Z81" s="210"/>
      <c r="AA81" s="210"/>
      <c r="AB81" s="210"/>
      <c r="AC81" s="210"/>
      <c r="AD81" s="210"/>
      <c r="AE81" s="210"/>
      <c r="AF81" s="210"/>
      <c r="AG81" s="210" t="s">
        <v>207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35">
        <v>20</v>
      </c>
      <c r="B82" s="236" t="s">
        <v>401</v>
      </c>
      <c r="C82" s="257" t="s">
        <v>402</v>
      </c>
      <c r="D82" s="237" t="s">
        <v>222</v>
      </c>
      <c r="E82" s="238">
        <v>12</v>
      </c>
      <c r="F82" s="239"/>
      <c r="G82" s="240">
        <f>ROUND(E82*F82,2)</f>
        <v>0</v>
      </c>
      <c r="H82" s="239"/>
      <c r="I82" s="240">
        <f>ROUND(E82*H82,2)</f>
        <v>0</v>
      </c>
      <c r="J82" s="239"/>
      <c r="K82" s="240">
        <f>ROUND(E82*J82,2)</f>
        <v>0</v>
      </c>
      <c r="L82" s="240">
        <v>21</v>
      </c>
      <c r="M82" s="240">
        <f>G82*(1+L82/100)</f>
        <v>0</v>
      </c>
      <c r="N82" s="240">
        <v>0</v>
      </c>
      <c r="O82" s="240">
        <f>ROUND(E82*N82,2)</f>
        <v>0</v>
      </c>
      <c r="P82" s="240">
        <v>4.6000000000000001E-4</v>
      </c>
      <c r="Q82" s="240">
        <f>ROUND(E82*P82,2)</f>
        <v>0.01</v>
      </c>
      <c r="R82" s="240" t="s">
        <v>390</v>
      </c>
      <c r="S82" s="240" t="s">
        <v>189</v>
      </c>
      <c r="T82" s="241" t="s">
        <v>190</v>
      </c>
      <c r="U82" s="220">
        <v>1.2150000000000001</v>
      </c>
      <c r="V82" s="220">
        <f>ROUND(E82*U82,2)</f>
        <v>14.58</v>
      </c>
      <c r="W82" s="220"/>
      <c r="X82" s="220" t="s">
        <v>191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192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60" t="s">
        <v>403</v>
      </c>
      <c r="D83" s="222"/>
      <c r="E83" s="223">
        <v>6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0"/>
      <c r="Z83" s="210"/>
      <c r="AA83" s="210"/>
      <c r="AB83" s="210"/>
      <c r="AC83" s="210"/>
      <c r="AD83" s="210"/>
      <c r="AE83" s="210"/>
      <c r="AF83" s="210"/>
      <c r="AG83" s="210" t="s">
        <v>207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60" t="s">
        <v>404</v>
      </c>
      <c r="D84" s="222"/>
      <c r="E84" s="223">
        <v>6</v>
      </c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10"/>
      <c r="Z84" s="210"/>
      <c r="AA84" s="210"/>
      <c r="AB84" s="210"/>
      <c r="AC84" s="210"/>
      <c r="AD84" s="210"/>
      <c r="AE84" s="210"/>
      <c r="AF84" s="210"/>
      <c r="AG84" s="210" t="s">
        <v>207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35">
        <v>21</v>
      </c>
      <c r="B85" s="236" t="s">
        <v>405</v>
      </c>
      <c r="C85" s="257" t="s">
        <v>406</v>
      </c>
      <c r="D85" s="237" t="s">
        <v>222</v>
      </c>
      <c r="E85" s="238">
        <v>33</v>
      </c>
      <c r="F85" s="239"/>
      <c r="G85" s="240">
        <f>ROUND(E85*F85,2)</f>
        <v>0</v>
      </c>
      <c r="H85" s="239"/>
      <c r="I85" s="240">
        <f>ROUND(E85*H85,2)</f>
        <v>0</v>
      </c>
      <c r="J85" s="239"/>
      <c r="K85" s="240">
        <f>ROUND(E85*J85,2)</f>
        <v>0</v>
      </c>
      <c r="L85" s="240">
        <v>21</v>
      </c>
      <c r="M85" s="240">
        <f>G85*(1+L85/100)</f>
        <v>0</v>
      </c>
      <c r="N85" s="240">
        <v>0</v>
      </c>
      <c r="O85" s="240">
        <f>ROUND(E85*N85,2)</f>
        <v>0</v>
      </c>
      <c r="P85" s="240">
        <v>4.6000000000000001E-4</v>
      </c>
      <c r="Q85" s="240">
        <f>ROUND(E85*P85,2)</f>
        <v>0.02</v>
      </c>
      <c r="R85" s="240" t="s">
        <v>390</v>
      </c>
      <c r="S85" s="240" t="s">
        <v>189</v>
      </c>
      <c r="T85" s="241" t="s">
        <v>190</v>
      </c>
      <c r="U85" s="220">
        <v>2</v>
      </c>
      <c r="V85" s="220">
        <f>ROUND(E85*U85,2)</f>
        <v>66</v>
      </c>
      <c r="W85" s="220"/>
      <c r="X85" s="220" t="s">
        <v>191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192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60" t="s">
        <v>407</v>
      </c>
      <c r="D86" s="222"/>
      <c r="E86" s="223">
        <v>11</v>
      </c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10"/>
      <c r="Z86" s="210"/>
      <c r="AA86" s="210"/>
      <c r="AB86" s="210"/>
      <c r="AC86" s="210"/>
      <c r="AD86" s="210"/>
      <c r="AE86" s="210"/>
      <c r="AF86" s="210"/>
      <c r="AG86" s="210" t="s">
        <v>207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60" t="s">
        <v>408</v>
      </c>
      <c r="D87" s="222"/>
      <c r="E87" s="223">
        <v>22</v>
      </c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10"/>
      <c r="Z87" s="210"/>
      <c r="AA87" s="210"/>
      <c r="AB87" s="210"/>
      <c r="AC87" s="210"/>
      <c r="AD87" s="210"/>
      <c r="AE87" s="210"/>
      <c r="AF87" s="210"/>
      <c r="AG87" s="210" t="s">
        <v>207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ht="22.5" outlineLevel="1" x14ac:dyDescent="0.2">
      <c r="A88" s="235">
        <v>22</v>
      </c>
      <c r="B88" s="236" t="s">
        <v>409</v>
      </c>
      <c r="C88" s="257" t="s">
        <v>410</v>
      </c>
      <c r="D88" s="237" t="s">
        <v>222</v>
      </c>
      <c r="E88" s="238">
        <v>8.1999999999999993</v>
      </c>
      <c r="F88" s="239"/>
      <c r="G88" s="240">
        <f>ROUND(E88*F88,2)</f>
        <v>0</v>
      </c>
      <c r="H88" s="239"/>
      <c r="I88" s="240">
        <f>ROUND(E88*H88,2)</f>
        <v>0</v>
      </c>
      <c r="J88" s="239"/>
      <c r="K88" s="240">
        <f>ROUND(E88*J88,2)</f>
        <v>0</v>
      </c>
      <c r="L88" s="240">
        <v>21</v>
      </c>
      <c r="M88" s="240">
        <f>G88*(1+L88/100)</f>
        <v>0</v>
      </c>
      <c r="N88" s="240">
        <v>0</v>
      </c>
      <c r="O88" s="240">
        <f>ROUND(E88*N88,2)</f>
        <v>0</v>
      </c>
      <c r="P88" s="240">
        <v>8.9999999999999993E-3</v>
      </c>
      <c r="Q88" s="240">
        <f>ROUND(E88*P88,2)</f>
        <v>7.0000000000000007E-2</v>
      </c>
      <c r="R88" s="240" t="s">
        <v>390</v>
      </c>
      <c r="S88" s="240" t="s">
        <v>189</v>
      </c>
      <c r="T88" s="241" t="s">
        <v>190</v>
      </c>
      <c r="U88" s="220">
        <v>0.42</v>
      </c>
      <c r="V88" s="220">
        <f>ROUND(E88*U88,2)</f>
        <v>3.44</v>
      </c>
      <c r="W88" s="220"/>
      <c r="X88" s="220" t="s">
        <v>191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192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60" t="s">
        <v>411</v>
      </c>
      <c r="D89" s="222"/>
      <c r="E89" s="223">
        <v>8.1999999999999993</v>
      </c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10"/>
      <c r="Z89" s="210"/>
      <c r="AA89" s="210"/>
      <c r="AB89" s="210"/>
      <c r="AC89" s="210"/>
      <c r="AD89" s="210"/>
      <c r="AE89" s="210"/>
      <c r="AF89" s="210"/>
      <c r="AG89" s="210" t="s">
        <v>207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ht="22.5" outlineLevel="1" x14ac:dyDescent="0.2">
      <c r="A90" s="235">
        <v>23</v>
      </c>
      <c r="B90" s="236" t="s">
        <v>412</v>
      </c>
      <c r="C90" s="257" t="s">
        <v>413</v>
      </c>
      <c r="D90" s="237" t="s">
        <v>222</v>
      </c>
      <c r="E90" s="238">
        <v>30</v>
      </c>
      <c r="F90" s="239"/>
      <c r="G90" s="240">
        <f>ROUND(E90*F90,2)</f>
        <v>0</v>
      </c>
      <c r="H90" s="239"/>
      <c r="I90" s="240">
        <f>ROUND(E90*H90,2)</f>
        <v>0</v>
      </c>
      <c r="J90" s="239"/>
      <c r="K90" s="240">
        <f>ROUND(E90*J90,2)</f>
        <v>0</v>
      </c>
      <c r="L90" s="240">
        <v>21</v>
      </c>
      <c r="M90" s="240">
        <f>G90*(1+L90/100)</f>
        <v>0</v>
      </c>
      <c r="N90" s="240">
        <v>4.8999999999999998E-4</v>
      </c>
      <c r="O90" s="240">
        <f>ROUND(E90*N90,2)</f>
        <v>0.01</v>
      </c>
      <c r="P90" s="240">
        <v>3.7999999999999999E-2</v>
      </c>
      <c r="Q90" s="240">
        <f>ROUND(E90*P90,2)</f>
        <v>1.1399999999999999</v>
      </c>
      <c r="R90" s="240" t="s">
        <v>390</v>
      </c>
      <c r="S90" s="240" t="s">
        <v>189</v>
      </c>
      <c r="T90" s="241" t="s">
        <v>190</v>
      </c>
      <c r="U90" s="220">
        <v>0.59499999999999997</v>
      </c>
      <c r="V90" s="220">
        <f>ROUND(E90*U90,2)</f>
        <v>17.850000000000001</v>
      </c>
      <c r="W90" s="220"/>
      <c r="X90" s="220" t="s">
        <v>191</v>
      </c>
      <c r="Y90" s="210"/>
      <c r="Z90" s="210"/>
      <c r="AA90" s="210"/>
      <c r="AB90" s="210"/>
      <c r="AC90" s="210"/>
      <c r="AD90" s="210"/>
      <c r="AE90" s="210"/>
      <c r="AF90" s="210"/>
      <c r="AG90" s="210" t="s">
        <v>192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64" t="s">
        <v>414</v>
      </c>
      <c r="D91" s="253"/>
      <c r="E91" s="253"/>
      <c r="F91" s="253"/>
      <c r="G91" s="253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10"/>
      <c r="Z91" s="210"/>
      <c r="AA91" s="210"/>
      <c r="AB91" s="210"/>
      <c r="AC91" s="210"/>
      <c r="AD91" s="210"/>
      <c r="AE91" s="210"/>
      <c r="AF91" s="210"/>
      <c r="AG91" s="210" t="s">
        <v>277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60" t="s">
        <v>415</v>
      </c>
      <c r="D92" s="222"/>
      <c r="E92" s="223">
        <v>14</v>
      </c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0"/>
      <c r="Z92" s="210"/>
      <c r="AA92" s="210"/>
      <c r="AB92" s="210"/>
      <c r="AC92" s="210"/>
      <c r="AD92" s="210"/>
      <c r="AE92" s="210"/>
      <c r="AF92" s="210"/>
      <c r="AG92" s="210" t="s">
        <v>207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60" t="s">
        <v>416</v>
      </c>
      <c r="D93" s="222"/>
      <c r="E93" s="223">
        <v>5</v>
      </c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10"/>
      <c r="Z93" s="210"/>
      <c r="AA93" s="210"/>
      <c r="AB93" s="210"/>
      <c r="AC93" s="210"/>
      <c r="AD93" s="210"/>
      <c r="AE93" s="210"/>
      <c r="AF93" s="210"/>
      <c r="AG93" s="210" t="s">
        <v>207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60" t="s">
        <v>417</v>
      </c>
      <c r="D94" s="222"/>
      <c r="E94" s="223">
        <v>11</v>
      </c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10"/>
      <c r="Z94" s="210"/>
      <c r="AA94" s="210"/>
      <c r="AB94" s="210"/>
      <c r="AC94" s="210"/>
      <c r="AD94" s="210"/>
      <c r="AE94" s="210"/>
      <c r="AF94" s="210"/>
      <c r="AG94" s="210" t="s">
        <v>207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33.75" outlineLevel="1" x14ac:dyDescent="0.2">
      <c r="A95" s="235">
        <v>24</v>
      </c>
      <c r="B95" s="236" t="s">
        <v>418</v>
      </c>
      <c r="C95" s="257" t="s">
        <v>419</v>
      </c>
      <c r="D95" s="237" t="s">
        <v>222</v>
      </c>
      <c r="E95" s="238">
        <v>1.3</v>
      </c>
      <c r="F95" s="239"/>
      <c r="G95" s="240">
        <f>ROUND(E95*F95,2)</f>
        <v>0</v>
      </c>
      <c r="H95" s="239"/>
      <c r="I95" s="240">
        <f>ROUND(E95*H95,2)</f>
        <v>0</v>
      </c>
      <c r="J95" s="239"/>
      <c r="K95" s="240">
        <f>ROUND(E95*J95,2)</f>
        <v>0</v>
      </c>
      <c r="L95" s="240">
        <v>21</v>
      </c>
      <c r="M95" s="240">
        <f>G95*(1+L95/100)</f>
        <v>0</v>
      </c>
      <c r="N95" s="240">
        <v>0</v>
      </c>
      <c r="O95" s="240">
        <f>ROUND(E95*N95,2)</f>
        <v>0</v>
      </c>
      <c r="P95" s="240">
        <v>6.5000000000000002E-2</v>
      </c>
      <c r="Q95" s="240">
        <f>ROUND(E95*P95,2)</f>
        <v>0.08</v>
      </c>
      <c r="R95" s="240" t="s">
        <v>390</v>
      </c>
      <c r="S95" s="240" t="s">
        <v>189</v>
      </c>
      <c r="T95" s="241" t="s">
        <v>190</v>
      </c>
      <c r="U95" s="220">
        <v>0.93</v>
      </c>
      <c r="V95" s="220">
        <f>ROUND(E95*U95,2)</f>
        <v>1.21</v>
      </c>
      <c r="W95" s="220"/>
      <c r="X95" s="220" t="s">
        <v>191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192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60" t="s">
        <v>420</v>
      </c>
      <c r="D96" s="222"/>
      <c r="E96" s="223">
        <v>1.3</v>
      </c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0"/>
      <c r="Z96" s="210"/>
      <c r="AA96" s="210"/>
      <c r="AB96" s="210"/>
      <c r="AC96" s="210"/>
      <c r="AD96" s="210"/>
      <c r="AE96" s="210"/>
      <c r="AF96" s="210"/>
      <c r="AG96" s="210" t="s">
        <v>207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35">
        <v>25</v>
      </c>
      <c r="B97" s="236" t="s">
        <v>421</v>
      </c>
      <c r="C97" s="257" t="s">
        <v>422</v>
      </c>
      <c r="D97" s="237" t="s">
        <v>222</v>
      </c>
      <c r="E97" s="238">
        <v>16.5</v>
      </c>
      <c r="F97" s="239"/>
      <c r="G97" s="240">
        <f>ROUND(E97*F97,2)</f>
        <v>0</v>
      </c>
      <c r="H97" s="239"/>
      <c r="I97" s="240">
        <f>ROUND(E97*H97,2)</f>
        <v>0</v>
      </c>
      <c r="J97" s="239"/>
      <c r="K97" s="240">
        <f>ROUND(E97*J97,2)</f>
        <v>0</v>
      </c>
      <c r="L97" s="240">
        <v>21</v>
      </c>
      <c r="M97" s="240">
        <f>G97*(1+L97/100)</f>
        <v>0</v>
      </c>
      <c r="N97" s="240">
        <v>0</v>
      </c>
      <c r="O97" s="240">
        <f>ROUND(E97*N97,2)</f>
        <v>0</v>
      </c>
      <c r="P97" s="240">
        <v>6.6000000000000003E-2</v>
      </c>
      <c r="Q97" s="240">
        <f>ROUND(E97*P97,2)</f>
        <v>1.0900000000000001</v>
      </c>
      <c r="R97" s="240" t="s">
        <v>390</v>
      </c>
      <c r="S97" s="240" t="s">
        <v>189</v>
      </c>
      <c r="T97" s="241" t="s">
        <v>190</v>
      </c>
      <c r="U97" s="220">
        <v>1.456</v>
      </c>
      <c r="V97" s="220">
        <f>ROUND(E97*U97,2)</f>
        <v>24.02</v>
      </c>
      <c r="W97" s="220"/>
      <c r="X97" s="220" t="s">
        <v>191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192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8" t="s">
        <v>423</v>
      </c>
      <c r="D98" s="250"/>
      <c r="E98" s="250"/>
      <c r="F98" s="250"/>
      <c r="G98" s="25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10"/>
      <c r="Z98" s="210"/>
      <c r="AA98" s="210"/>
      <c r="AB98" s="210"/>
      <c r="AC98" s="210"/>
      <c r="AD98" s="210"/>
      <c r="AE98" s="210"/>
      <c r="AF98" s="210"/>
      <c r="AG98" s="210" t="s">
        <v>200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60" t="s">
        <v>424</v>
      </c>
      <c r="D99" s="222"/>
      <c r="E99" s="223">
        <v>5.5</v>
      </c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10"/>
      <c r="Z99" s="210"/>
      <c r="AA99" s="210"/>
      <c r="AB99" s="210"/>
      <c r="AC99" s="210"/>
      <c r="AD99" s="210"/>
      <c r="AE99" s="210"/>
      <c r="AF99" s="210"/>
      <c r="AG99" s="210" t="s">
        <v>207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60" t="s">
        <v>425</v>
      </c>
      <c r="D100" s="222"/>
      <c r="E100" s="223">
        <v>11</v>
      </c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10"/>
      <c r="Z100" s="210"/>
      <c r="AA100" s="210"/>
      <c r="AB100" s="210"/>
      <c r="AC100" s="210"/>
      <c r="AD100" s="210"/>
      <c r="AE100" s="210"/>
      <c r="AF100" s="210"/>
      <c r="AG100" s="210" t="s">
        <v>207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35">
        <v>26</v>
      </c>
      <c r="B101" s="236" t="s">
        <v>426</v>
      </c>
      <c r="C101" s="257" t="s">
        <v>427</v>
      </c>
      <c r="D101" s="237" t="s">
        <v>222</v>
      </c>
      <c r="E101" s="238">
        <v>12.5</v>
      </c>
      <c r="F101" s="239"/>
      <c r="G101" s="240">
        <f>ROUND(E101*F101,2)</f>
        <v>0</v>
      </c>
      <c r="H101" s="239"/>
      <c r="I101" s="240">
        <f>ROUND(E101*H101,2)</f>
        <v>0</v>
      </c>
      <c r="J101" s="239"/>
      <c r="K101" s="240">
        <f>ROUND(E101*J101,2)</f>
        <v>0</v>
      </c>
      <c r="L101" s="240">
        <v>21</v>
      </c>
      <c r="M101" s="240">
        <f>G101*(1+L101/100)</f>
        <v>0</v>
      </c>
      <c r="N101" s="240">
        <v>0</v>
      </c>
      <c r="O101" s="240">
        <f>ROUND(E101*N101,2)</f>
        <v>0</v>
      </c>
      <c r="P101" s="240">
        <v>0.13200000000000001</v>
      </c>
      <c r="Q101" s="240">
        <f>ROUND(E101*P101,2)</f>
        <v>1.65</v>
      </c>
      <c r="R101" s="240" t="s">
        <v>390</v>
      </c>
      <c r="S101" s="240" t="s">
        <v>189</v>
      </c>
      <c r="T101" s="241" t="s">
        <v>190</v>
      </c>
      <c r="U101" s="220">
        <v>2.036</v>
      </c>
      <c r="V101" s="220">
        <f>ROUND(E101*U101,2)</f>
        <v>25.45</v>
      </c>
      <c r="W101" s="220"/>
      <c r="X101" s="220" t="s">
        <v>191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192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8" t="s">
        <v>423</v>
      </c>
      <c r="D102" s="250"/>
      <c r="E102" s="250"/>
      <c r="F102" s="250"/>
      <c r="G102" s="25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10"/>
      <c r="Z102" s="210"/>
      <c r="AA102" s="210"/>
      <c r="AB102" s="210"/>
      <c r="AC102" s="210"/>
      <c r="AD102" s="210"/>
      <c r="AE102" s="210"/>
      <c r="AF102" s="210"/>
      <c r="AG102" s="210" t="s">
        <v>200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ht="22.5" outlineLevel="1" x14ac:dyDescent="0.2">
      <c r="A103" s="235">
        <v>27</v>
      </c>
      <c r="B103" s="236" t="s">
        <v>428</v>
      </c>
      <c r="C103" s="257" t="s">
        <v>429</v>
      </c>
      <c r="D103" s="237" t="s">
        <v>195</v>
      </c>
      <c r="E103" s="238">
        <v>784.5</v>
      </c>
      <c r="F103" s="239"/>
      <c r="G103" s="240">
        <f>ROUND(E103*F103,2)</f>
        <v>0</v>
      </c>
      <c r="H103" s="239"/>
      <c r="I103" s="240">
        <f>ROUND(E103*H103,2)</f>
        <v>0</v>
      </c>
      <c r="J103" s="239"/>
      <c r="K103" s="240">
        <f>ROUND(E103*J103,2)</f>
        <v>0</v>
      </c>
      <c r="L103" s="240">
        <v>21</v>
      </c>
      <c r="M103" s="240">
        <f>G103*(1+L103/100)</f>
        <v>0</v>
      </c>
      <c r="N103" s="240">
        <v>0</v>
      </c>
      <c r="O103" s="240">
        <f>ROUND(E103*N103,2)</f>
        <v>0</v>
      </c>
      <c r="P103" s="240">
        <v>0.01</v>
      </c>
      <c r="Q103" s="240">
        <f>ROUND(E103*P103,2)</f>
        <v>7.85</v>
      </c>
      <c r="R103" s="240" t="s">
        <v>390</v>
      </c>
      <c r="S103" s="240" t="s">
        <v>189</v>
      </c>
      <c r="T103" s="241" t="s">
        <v>190</v>
      </c>
      <c r="U103" s="220">
        <v>0.08</v>
      </c>
      <c r="V103" s="220">
        <f>ROUND(E103*U103,2)</f>
        <v>62.76</v>
      </c>
      <c r="W103" s="220"/>
      <c r="X103" s="220" t="s">
        <v>191</v>
      </c>
      <c r="Y103" s="210"/>
      <c r="Z103" s="210"/>
      <c r="AA103" s="210"/>
      <c r="AB103" s="210"/>
      <c r="AC103" s="210"/>
      <c r="AD103" s="210"/>
      <c r="AE103" s="210"/>
      <c r="AF103" s="210"/>
      <c r="AG103" s="210" t="s">
        <v>192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60" t="s">
        <v>353</v>
      </c>
      <c r="D104" s="222"/>
      <c r="E104" s="223">
        <v>784.5</v>
      </c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10"/>
      <c r="Z104" s="210"/>
      <c r="AA104" s="210"/>
      <c r="AB104" s="210"/>
      <c r="AC104" s="210"/>
      <c r="AD104" s="210"/>
      <c r="AE104" s="210"/>
      <c r="AF104" s="210"/>
      <c r="AG104" s="210" t="s">
        <v>207</v>
      </c>
      <c r="AH104" s="210">
        <v>5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ht="22.5" outlineLevel="1" x14ac:dyDescent="0.2">
      <c r="A105" s="235">
        <v>28</v>
      </c>
      <c r="B105" s="236" t="s">
        <v>430</v>
      </c>
      <c r="C105" s="257" t="s">
        <v>431</v>
      </c>
      <c r="D105" s="237" t="s">
        <v>195</v>
      </c>
      <c r="E105" s="238">
        <v>2.25</v>
      </c>
      <c r="F105" s="239"/>
      <c r="G105" s="240">
        <f>ROUND(E105*F105,2)</f>
        <v>0</v>
      </c>
      <c r="H105" s="239"/>
      <c r="I105" s="240">
        <f>ROUND(E105*H105,2)</f>
        <v>0</v>
      </c>
      <c r="J105" s="239"/>
      <c r="K105" s="240">
        <f>ROUND(E105*J105,2)</f>
        <v>0</v>
      </c>
      <c r="L105" s="240">
        <v>21</v>
      </c>
      <c r="M105" s="240">
        <f>G105*(1+L105/100)</f>
        <v>0</v>
      </c>
      <c r="N105" s="240">
        <v>0</v>
      </c>
      <c r="O105" s="240">
        <f>ROUND(E105*N105,2)</f>
        <v>0</v>
      </c>
      <c r="P105" s="240">
        <v>6.8000000000000005E-2</v>
      </c>
      <c r="Q105" s="240">
        <f>ROUND(E105*P105,2)</f>
        <v>0.15</v>
      </c>
      <c r="R105" s="240" t="s">
        <v>390</v>
      </c>
      <c r="S105" s="240" t="s">
        <v>189</v>
      </c>
      <c r="T105" s="241" t="s">
        <v>190</v>
      </c>
      <c r="U105" s="220">
        <v>0.48</v>
      </c>
      <c r="V105" s="220">
        <f>ROUND(E105*U105,2)</f>
        <v>1.08</v>
      </c>
      <c r="W105" s="220"/>
      <c r="X105" s="220" t="s">
        <v>191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192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58" t="s">
        <v>432</v>
      </c>
      <c r="D106" s="250"/>
      <c r="E106" s="250"/>
      <c r="F106" s="250"/>
      <c r="G106" s="25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10"/>
      <c r="Z106" s="210"/>
      <c r="AA106" s="210"/>
      <c r="AB106" s="210"/>
      <c r="AC106" s="210"/>
      <c r="AD106" s="210"/>
      <c r="AE106" s="210"/>
      <c r="AF106" s="210"/>
      <c r="AG106" s="210" t="s">
        <v>200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60" t="s">
        <v>433</v>
      </c>
      <c r="D107" s="222"/>
      <c r="E107" s="223">
        <v>2.25</v>
      </c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10"/>
      <c r="Z107" s="210"/>
      <c r="AA107" s="210"/>
      <c r="AB107" s="210"/>
      <c r="AC107" s="210"/>
      <c r="AD107" s="210"/>
      <c r="AE107" s="210"/>
      <c r="AF107" s="210"/>
      <c r="AG107" s="210" t="s">
        <v>207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42">
        <v>29</v>
      </c>
      <c r="B108" s="243" t="s">
        <v>434</v>
      </c>
      <c r="C108" s="256" t="s">
        <v>435</v>
      </c>
      <c r="D108" s="244" t="s">
        <v>179</v>
      </c>
      <c r="E108" s="245">
        <v>3</v>
      </c>
      <c r="F108" s="246"/>
      <c r="G108" s="247">
        <f>ROUND(E108*F108,2)</f>
        <v>0</v>
      </c>
      <c r="H108" s="246"/>
      <c r="I108" s="247">
        <f>ROUND(E108*H108,2)</f>
        <v>0</v>
      </c>
      <c r="J108" s="246"/>
      <c r="K108" s="247">
        <f>ROUND(E108*J108,2)</f>
        <v>0</v>
      </c>
      <c r="L108" s="247">
        <v>21</v>
      </c>
      <c r="M108" s="247">
        <f>G108*(1+L108/100)</f>
        <v>0</v>
      </c>
      <c r="N108" s="247">
        <v>8.1600000000000006E-3</v>
      </c>
      <c r="O108" s="247">
        <f>ROUND(E108*N108,2)</f>
        <v>0.02</v>
      </c>
      <c r="P108" s="247">
        <v>0</v>
      </c>
      <c r="Q108" s="247">
        <f>ROUND(E108*P108,2)</f>
        <v>0</v>
      </c>
      <c r="R108" s="247"/>
      <c r="S108" s="247" t="s">
        <v>189</v>
      </c>
      <c r="T108" s="248" t="s">
        <v>190</v>
      </c>
      <c r="U108" s="220">
        <v>1.921</v>
      </c>
      <c r="V108" s="220">
        <f>ROUND(E108*U108,2)</f>
        <v>5.76</v>
      </c>
      <c r="W108" s="220"/>
      <c r="X108" s="220" t="s">
        <v>191</v>
      </c>
      <c r="Y108" s="210"/>
      <c r="Z108" s="210"/>
      <c r="AA108" s="210"/>
      <c r="AB108" s="210"/>
      <c r="AC108" s="210"/>
      <c r="AD108" s="210"/>
      <c r="AE108" s="210"/>
      <c r="AF108" s="210"/>
      <c r="AG108" s="210" t="s">
        <v>192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x14ac:dyDescent="0.2">
      <c r="A109" s="229" t="s">
        <v>175</v>
      </c>
      <c r="B109" s="230" t="s">
        <v>88</v>
      </c>
      <c r="C109" s="255" t="s">
        <v>89</v>
      </c>
      <c r="D109" s="231"/>
      <c r="E109" s="232"/>
      <c r="F109" s="233"/>
      <c r="G109" s="233">
        <f>SUMIF(AG110:AG111,"&lt;&gt;NOR",G110:G111)</f>
        <v>0</v>
      </c>
      <c r="H109" s="233"/>
      <c r="I109" s="233">
        <f>SUM(I110:I111)</f>
        <v>0</v>
      </c>
      <c r="J109" s="233"/>
      <c r="K109" s="233">
        <f>SUM(K110:K111)</f>
        <v>0</v>
      </c>
      <c r="L109" s="233"/>
      <c r="M109" s="233">
        <f>SUM(M110:M111)</f>
        <v>0</v>
      </c>
      <c r="N109" s="233"/>
      <c r="O109" s="233">
        <f>SUM(O110:O111)</f>
        <v>0</v>
      </c>
      <c r="P109" s="233"/>
      <c r="Q109" s="233">
        <f>SUM(Q110:Q111)</f>
        <v>0</v>
      </c>
      <c r="R109" s="233"/>
      <c r="S109" s="233"/>
      <c r="T109" s="234"/>
      <c r="U109" s="228"/>
      <c r="V109" s="228">
        <f>SUM(V110:V111)</f>
        <v>26.51</v>
      </c>
      <c r="W109" s="228"/>
      <c r="X109" s="228"/>
      <c r="AG109" t="s">
        <v>176</v>
      </c>
    </row>
    <row r="110" spans="1:60" ht="33.75" outlineLevel="1" x14ac:dyDescent="0.2">
      <c r="A110" s="235">
        <v>30</v>
      </c>
      <c r="B110" s="236" t="s">
        <v>436</v>
      </c>
      <c r="C110" s="257" t="s">
        <v>437</v>
      </c>
      <c r="D110" s="237" t="s">
        <v>217</v>
      </c>
      <c r="E110" s="238">
        <v>14.0115</v>
      </c>
      <c r="F110" s="239"/>
      <c r="G110" s="240">
        <f>ROUND(E110*F110,2)</f>
        <v>0</v>
      </c>
      <c r="H110" s="239"/>
      <c r="I110" s="240">
        <f>ROUND(E110*H110,2)</f>
        <v>0</v>
      </c>
      <c r="J110" s="239"/>
      <c r="K110" s="240">
        <f>ROUND(E110*J110,2)</f>
        <v>0</v>
      </c>
      <c r="L110" s="240">
        <v>21</v>
      </c>
      <c r="M110" s="240">
        <f>G110*(1+L110/100)</f>
        <v>0</v>
      </c>
      <c r="N110" s="240">
        <v>0</v>
      </c>
      <c r="O110" s="240">
        <f>ROUND(E110*N110,2)</f>
        <v>0</v>
      </c>
      <c r="P110" s="240">
        <v>0</v>
      </c>
      <c r="Q110" s="240">
        <f>ROUND(E110*P110,2)</f>
        <v>0</v>
      </c>
      <c r="R110" s="240" t="s">
        <v>317</v>
      </c>
      <c r="S110" s="240" t="s">
        <v>189</v>
      </c>
      <c r="T110" s="241" t="s">
        <v>190</v>
      </c>
      <c r="U110" s="220">
        <v>1.8919999999999999</v>
      </c>
      <c r="V110" s="220">
        <f>ROUND(E110*U110,2)</f>
        <v>26.51</v>
      </c>
      <c r="W110" s="220"/>
      <c r="X110" s="220" t="s">
        <v>218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219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8" t="s">
        <v>438</v>
      </c>
      <c r="D111" s="250"/>
      <c r="E111" s="250"/>
      <c r="F111" s="250"/>
      <c r="G111" s="25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10"/>
      <c r="Z111" s="210"/>
      <c r="AA111" s="210"/>
      <c r="AB111" s="210"/>
      <c r="AC111" s="210"/>
      <c r="AD111" s="210"/>
      <c r="AE111" s="210"/>
      <c r="AF111" s="210"/>
      <c r="AG111" s="210" t="s">
        <v>200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x14ac:dyDescent="0.2">
      <c r="A112" s="229" t="s">
        <v>175</v>
      </c>
      <c r="B112" s="230" t="s">
        <v>90</v>
      </c>
      <c r="C112" s="255" t="s">
        <v>91</v>
      </c>
      <c r="D112" s="231"/>
      <c r="E112" s="232"/>
      <c r="F112" s="233"/>
      <c r="G112" s="233">
        <f>SUMIF(AG113:AG118,"&lt;&gt;NOR",G113:G118)</f>
        <v>0</v>
      </c>
      <c r="H112" s="233"/>
      <c r="I112" s="233">
        <f>SUM(I113:I118)</f>
        <v>0</v>
      </c>
      <c r="J112" s="233"/>
      <c r="K112" s="233">
        <f>SUM(K113:K118)</f>
        <v>0</v>
      </c>
      <c r="L112" s="233"/>
      <c r="M112" s="233">
        <f>SUM(M113:M118)</f>
        <v>0</v>
      </c>
      <c r="N112" s="233"/>
      <c r="O112" s="233">
        <f>SUM(O113:O118)</f>
        <v>0.03</v>
      </c>
      <c r="P112" s="233"/>
      <c r="Q112" s="233">
        <f>SUM(Q113:Q118)</f>
        <v>0</v>
      </c>
      <c r="R112" s="233"/>
      <c r="S112" s="233"/>
      <c r="T112" s="234"/>
      <c r="U112" s="228"/>
      <c r="V112" s="228">
        <f>SUM(V113:V118)</f>
        <v>1.37</v>
      </c>
      <c r="W112" s="228"/>
      <c r="X112" s="228"/>
      <c r="AG112" t="s">
        <v>176</v>
      </c>
    </row>
    <row r="113" spans="1:60" ht="22.5" outlineLevel="1" x14ac:dyDescent="0.2">
      <c r="A113" s="235">
        <v>31</v>
      </c>
      <c r="B113" s="236" t="s">
        <v>439</v>
      </c>
      <c r="C113" s="257" t="s">
        <v>440</v>
      </c>
      <c r="D113" s="237" t="s">
        <v>195</v>
      </c>
      <c r="E113" s="238">
        <v>2.8</v>
      </c>
      <c r="F113" s="239"/>
      <c r="G113" s="240">
        <f>ROUND(E113*F113,2)</f>
        <v>0</v>
      </c>
      <c r="H113" s="239"/>
      <c r="I113" s="240">
        <f>ROUND(E113*H113,2)</f>
        <v>0</v>
      </c>
      <c r="J113" s="239"/>
      <c r="K113" s="240">
        <f>ROUND(E113*J113,2)</f>
        <v>0</v>
      </c>
      <c r="L113" s="240">
        <v>21</v>
      </c>
      <c r="M113" s="240">
        <f>G113*(1+L113/100)</f>
        <v>0</v>
      </c>
      <c r="N113" s="240">
        <v>3.3E-4</v>
      </c>
      <c r="O113" s="240">
        <f>ROUND(E113*N113,2)</f>
        <v>0</v>
      </c>
      <c r="P113" s="240">
        <v>0</v>
      </c>
      <c r="Q113" s="240">
        <f>ROUND(E113*P113,2)</f>
        <v>0</v>
      </c>
      <c r="R113" s="240" t="s">
        <v>441</v>
      </c>
      <c r="S113" s="240" t="s">
        <v>189</v>
      </c>
      <c r="T113" s="241" t="s">
        <v>190</v>
      </c>
      <c r="U113" s="220">
        <v>2.75E-2</v>
      </c>
      <c r="V113" s="220">
        <f>ROUND(E113*U113,2)</f>
        <v>0.08</v>
      </c>
      <c r="W113" s="220"/>
      <c r="X113" s="220" t="s">
        <v>191</v>
      </c>
      <c r="Y113" s="210"/>
      <c r="Z113" s="210"/>
      <c r="AA113" s="210"/>
      <c r="AB113" s="210"/>
      <c r="AC113" s="210"/>
      <c r="AD113" s="210"/>
      <c r="AE113" s="210"/>
      <c r="AF113" s="210"/>
      <c r="AG113" s="210" t="s">
        <v>192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60" t="s">
        <v>442</v>
      </c>
      <c r="D114" s="222"/>
      <c r="E114" s="223">
        <v>2.8</v>
      </c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10"/>
      <c r="Z114" s="210"/>
      <c r="AA114" s="210"/>
      <c r="AB114" s="210"/>
      <c r="AC114" s="210"/>
      <c r="AD114" s="210"/>
      <c r="AE114" s="210"/>
      <c r="AF114" s="210"/>
      <c r="AG114" s="210" t="s">
        <v>207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ht="22.5" outlineLevel="1" x14ac:dyDescent="0.2">
      <c r="A115" s="235">
        <v>32</v>
      </c>
      <c r="B115" s="236" t="s">
        <v>443</v>
      </c>
      <c r="C115" s="257" t="s">
        <v>444</v>
      </c>
      <c r="D115" s="237" t="s">
        <v>195</v>
      </c>
      <c r="E115" s="238">
        <v>2.8</v>
      </c>
      <c r="F115" s="239"/>
      <c r="G115" s="240">
        <f>ROUND(E115*F115,2)</f>
        <v>0</v>
      </c>
      <c r="H115" s="239"/>
      <c r="I115" s="240">
        <f>ROUND(E115*H115,2)</f>
        <v>0</v>
      </c>
      <c r="J115" s="239"/>
      <c r="K115" s="240">
        <f>ROUND(E115*J115,2)</f>
        <v>0</v>
      </c>
      <c r="L115" s="240">
        <v>21</v>
      </c>
      <c r="M115" s="240">
        <f>G115*(1+L115/100)</f>
        <v>0</v>
      </c>
      <c r="N115" s="240">
        <v>1.1169999999999999E-2</v>
      </c>
      <c r="O115" s="240">
        <f>ROUND(E115*N115,2)</f>
        <v>0.03</v>
      </c>
      <c r="P115" s="240">
        <v>0</v>
      </c>
      <c r="Q115" s="240">
        <f>ROUND(E115*P115,2)</f>
        <v>0</v>
      </c>
      <c r="R115" s="240" t="s">
        <v>441</v>
      </c>
      <c r="S115" s="240" t="s">
        <v>189</v>
      </c>
      <c r="T115" s="241" t="s">
        <v>190</v>
      </c>
      <c r="U115" s="220">
        <v>0.45982000000000001</v>
      </c>
      <c r="V115" s="220">
        <f>ROUND(E115*U115,2)</f>
        <v>1.29</v>
      </c>
      <c r="W115" s="220"/>
      <c r="X115" s="220" t="s">
        <v>191</v>
      </c>
      <c r="Y115" s="210"/>
      <c r="Z115" s="210"/>
      <c r="AA115" s="210"/>
      <c r="AB115" s="210"/>
      <c r="AC115" s="210"/>
      <c r="AD115" s="210"/>
      <c r="AE115" s="210"/>
      <c r="AF115" s="210"/>
      <c r="AG115" s="210" t="s">
        <v>192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60" t="s">
        <v>445</v>
      </c>
      <c r="D116" s="222"/>
      <c r="E116" s="223">
        <v>2.8</v>
      </c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10"/>
      <c r="Z116" s="210"/>
      <c r="AA116" s="210"/>
      <c r="AB116" s="210"/>
      <c r="AC116" s="210"/>
      <c r="AD116" s="210"/>
      <c r="AE116" s="210"/>
      <c r="AF116" s="210"/>
      <c r="AG116" s="210" t="s">
        <v>207</v>
      </c>
      <c r="AH116" s="210">
        <v>5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>
        <v>33</v>
      </c>
      <c r="B117" s="218" t="s">
        <v>446</v>
      </c>
      <c r="C117" s="263" t="s">
        <v>447</v>
      </c>
      <c r="D117" s="219" t="s">
        <v>0</v>
      </c>
      <c r="E117" s="252"/>
      <c r="F117" s="221"/>
      <c r="G117" s="220">
        <f>ROUND(E117*F117,2)</f>
        <v>0</v>
      </c>
      <c r="H117" s="221"/>
      <c r="I117" s="220">
        <f>ROUND(E117*H117,2)</f>
        <v>0</v>
      </c>
      <c r="J117" s="221"/>
      <c r="K117" s="220">
        <f>ROUND(E117*J117,2)</f>
        <v>0</v>
      </c>
      <c r="L117" s="220">
        <v>21</v>
      </c>
      <c r="M117" s="220">
        <f>G117*(1+L117/100)</f>
        <v>0</v>
      </c>
      <c r="N117" s="220">
        <v>0</v>
      </c>
      <c r="O117" s="220">
        <f>ROUND(E117*N117,2)</f>
        <v>0</v>
      </c>
      <c r="P117" s="220">
        <v>0</v>
      </c>
      <c r="Q117" s="220">
        <f>ROUND(E117*P117,2)</f>
        <v>0</v>
      </c>
      <c r="R117" s="220" t="s">
        <v>441</v>
      </c>
      <c r="S117" s="220" t="s">
        <v>189</v>
      </c>
      <c r="T117" s="220" t="s">
        <v>190</v>
      </c>
      <c r="U117" s="220">
        <v>0</v>
      </c>
      <c r="V117" s="220">
        <f>ROUND(E117*U117,2)</f>
        <v>0</v>
      </c>
      <c r="W117" s="220"/>
      <c r="X117" s="220" t="s">
        <v>218</v>
      </c>
      <c r="Y117" s="210"/>
      <c r="Z117" s="210"/>
      <c r="AA117" s="210"/>
      <c r="AB117" s="210"/>
      <c r="AC117" s="210"/>
      <c r="AD117" s="210"/>
      <c r="AE117" s="210"/>
      <c r="AF117" s="210"/>
      <c r="AG117" s="210" t="s">
        <v>219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9" t="s">
        <v>448</v>
      </c>
      <c r="D118" s="251"/>
      <c r="E118" s="251"/>
      <c r="F118" s="251"/>
      <c r="G118" s="251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10"/>
      <c r="Z118" s="210"/>
      <c r="AA118" s="210"/>
      <c r="AB118" s="210"/>
      <c r="AC118" s="210"/>
      <c r="AD118" s="210"/>
      <c r="AE118" s="210"/>
      <c r="AF118" s="210"/>
      <c r="AG118" s="210" t="s">
        <v>200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x14ac:dyDescent="0.2">
      <c r="A119" s="229" t="s">
        <v>175</v>
      </c>
      <c r="B119" s="230" t="s">
        <v>94</v>
      </c>
      <c r="C119" s="255" t="s">
        <v>95</v>
      </c>
      <c r="D119" s="231"/>
      <c r="E119" s="232"/>
      <c r="F119" s="233"/>
      <c r="G119" s="233">
        <f>SUMIF(AG120:AG135,"&lt;&gt;NOR",G120:G135)</f>
        <v>0</v>
      </c>
      <c r="H119" s="233"/>
      <c r="I119" s="233">
        <f>SUM(I120:I135)</f>
        <v>0</v>
      </c>
      <c r="J119" s="233"/>
      <c r="K119" s="233">
        <f>SUM(K120:K135)</f>
        <v>0</v>
      </c>
      <c r="L119" s="233"/>
      <c r="M119" s="233">
        <f>SUM(M120:M135)</f>
        <v>0</v>
      </c>
      <c r="N119" s="233"/>
      <c r="O119" s="233">
        <f>SUM(O120:O135)</f>
        <v>0.02</v>
      </c>
      <c r="P119" s="233"/>
      <c r="Q119" s="233">
        <f>SUM(Q120:Q135)</f>
        <v>0</v>
      </c>
      <c r="R119" s="233"/>
      <c r="S119" s="233"/>
      <c r="T119" s="234"/>
      <c r="U119" s="228"/>
      <c r="V119" s="228">
        <f>SUM(V120:V135)</f>
        <v>17.11</v>
      </c>
      <c r="W119" s="228"/>
      <c r="X119" s="228"/>
      <c r="AG119" t="s">
        <v>176</v>
      </c>
    </row>
    <row r="120" spans="1:60" outlineLevel="1" x14ac:dyDescent="0.2">
      <c r="A120" s="235">
        <v>34</v>
      </c>
      <c r="B120" s="236" t="s">
        <v>449</v>
      </c>
      <c r="C120" s="257" t="s">
        <v>450</v>
      </c>
      <c r="D120" s="237" t="s">
        <v>222</v>
      </c>
      <c r="E120" s="238">
        <v>42</v>
      </c>
      <c r="F120" s="239"/>
      <c r="G120" s="240">
        <f>ROUND(E120*F120,2)</f>
        <v>0</v>
      </c>
      <c r="H120" s="239"/>
      <c r="I120" s="240">
        <f>ROUND(E120*H120,2)</f>
        <v>0</v>
      </c>
      <c r="J120" s="239"/>
      <c r="K120" s="240">
        <f>ROUND(E120*J120,2)</f>
        <v>0</v>
      </c>
      <c r="L120" s="240">
        <v>21</v>
      </c>
      <c r="M120" s="240">
        <f>G120*(1+L120/100)</f>
        <v>0</v>
      </c>
      <c r="N120" s="240">
        <v>4.6999999999999999E-4</v>
      </c>
      <c r="O120" s="240">
        <f>ROUND(E120*N120,2)</f>
        <v>0.02</v>
      </c>
      <c r="P120" s="240">
        <v>0</v>
      </c>
      <c r="Q120" s="240">
        <f>ROUND(E120*P120,2)</f>
        <v>0</v>
      </c>
      <c r="R120" s="240" t="s">
        <v>451</v>
      </c>
      <c r="S120" s="240" t="s">
        <v>189</v>
      </c>
      <c r="T120" s="241" t="s">
        <v>190</v>
      </c>
      <c r="U120" s="220">
        <v>0.35970999999999997</v>
      </c>
      <c r="V120" s="220">
        <f>ROUND(E120*U120,2)</f>
        <v>15.11</v>
      </c>
      <c r="W120" s="220"/>
      <c r="X120" s="220" t="s">
        <v>197</v>
      </c>
      <c r="Y120" s="210"/>
      <c r="Z120" s="210"/>
      <c r="AA120" s="210"/>
      <c r="AB120" s="210"/>
      <c r="AC120" s="210"/>
      <c r="AD120" s="210"/>
      <c r="AE120" s="210"/>
      <c r="AF120" s="210"/>
      <c r="AG120" s="210" t="s">
        <v>198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7"/>
      <c r="B121" s="218"/>
      <c r="C121" s="258" t="s">
        <v>452</v>
      </c>
      <c r="D121" s="250"/>
      <c r="E121" s="250"/>
      <c r="F121" s="250"/>
      <c r="G121" s="25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10"/>
      <c r="Z121" s="210"/>
      <c r="AA121" s="210"/>
      <c r="AB121" s="210"/>
      <c r="AC121" s="210"/>
      <c r="AD121" s="210"/>
      <c r="AE121" s="210"/>
      <c r="AF121" s="210"/>
      <c r="AG121" s="210" t="s">
        <v>200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60" t="s">
        <v>453</v>
      </c>
      <c r="D122" s="222"/>
      <c r="E122" s="223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10"/>
      <c r="Z122" s="210"/>
      <c r="AA122" s="210"/>
      <c r="AB122" s="210"/>
      <c r="AC122" s="210"/>
      <c r="AD122" s="210"/>
      <c r="AE122" s="210"/>
      <c r="AF122" s="210"/>
      <c r="AG122" s="210" t="s">
        <v>207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60" t="s">
        <v>454</v>
      </c>
      <c r="D123" s="222"/>
      <c r="E123" s="223">
        <v>10</v>
      </c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10"/>
      <c r="Z123" s="210"/>
      <c r="AA123" s="210"/>
      <c r="AB123" s="210"/>
      <c r="AC123" s="210"/>
      <c r="AD123" s="210"/>
      <c r="AE123" s="210"/>
      <c r="AF123" s="210"/>
      <c r="AG123" s="210" t="s">
        <v>207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60" t="s">
        <v>455</v>
      </c>
      <c r="D124" s="222"/>
      <c r="E124" s="223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10"/>
      <c r="Z124" s="210"/>
      <c r="AA124" s="210"/>
      <c r="AB124" s="210"/>
      <c r="AC124" s="210"/>
      <c r="AD124" s="210"/>
      <c r="AE124" s="210"/>
      <c r="AF124" s="210"/>
      <c r="AG124" s="210" t="s">
        <v>207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60" t="s">
        <v>456</v>
      </c>
      <c r="D125" s="222"/>
      <c r="E125" s="223">
        <v>8.5</v>
      </c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10"/>
      <c r="Z125" s="210"/>
      <c r="AA125" s="210"/>
      <c r="AB125" s="210"/>
      <c r="AC125" s="210"/>
      <c r="AD125" s="210"/>
      <c r="AE125" s="210"/>
      <c r="AF125" s="210"/>
      <c r="AG125" s="210" t="s">
        <v>207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60" t="s">
        <v>457</v>
      </c>
      <c r="D126" s="222"/>
      <c r="E126" s="223">
        <v>7</v>
      </c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10"/>
      <c r="Z126" s="210"/>
      <c r="AA126" s="210"/>
      <c r="AB126" s="210"/>
      <c r="AC126" s="210"/>
      <c r="AD126" s="210"/>
      <c r="AE126" s="210"/>
      <c r="AF126" s="210"/>
      <c r="AG126" s="210" t="s">
        <v>207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60" t="s">
        <v>458</v>
      </c>
      <c r="D127" s="222"/>
      <c r="E127" s="223">
        <v>0.5</v>
      </c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0"/>
      <c r="Z127" s="210"/>
      <c r="AA127" s="210"/>
      <c r="AB127" s="210"/>
      <c r="AC127" s="210"/>
      <c r="AD127" s="210"/>
      <c r="AE127" s="210"/>
      <c r="AF127" s="210"/>
      <c r="AG127" s="210" t="s">
        <v>207</v>
      </c>
      <c r="AH127" s="210">
        <v>0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60" t="s">
        <v>459</v>
      </c>
      <c r="D128" s="222"/>
      <c r="E128" s="223">
        <v>16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0"/>
      <c r="Z128" s="210"/>
      <c r="AA128" s="210"/>
      <c r="AB128" s="210"/>
      <c r="AC128" s="210"/>
      <c r="AD128" s="210"/>
      <c r="AE128" s="210"/>
      <c r="AF128" s="210"/>
      <c r="AG128" s="210" t="s">
        <v>207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35">
        <v>35</v>
      </c>
      <c r="B129" s="236" t="s">
        <v>460</v>
      </c>
      <c r="C129" s="257" t="s">
        <v>461</v>
      </c>
      <c r="D129" s="237" t="s">
        <v>222</v>
      </c>
      <c r="E129" s="238">
        <v>2.5</v>
      </c>
      <c r="F129" s="239"/>
      <c r="G129" s="240">
        <f>ROUND(E129*F129,2)</f>
        <v>0</v>
      </c>
      <c r="H129" s="239"/>
      <c r="I129" s="240">
        <f>ROUND(E129*H129,2)</f>
        <v>0</v>
      </c>
      <c r="J129" s="239"/>
      <c r="K129" s="240">
        <f>ROUND(E129*J129,2)</f>
        <v>0</v>
      </c>
      <c r="L129" s="240">
        <v>21</v>
      </c>
      <c r="M129" s="240">
        <f>G129*(1+L129/100)</f>
        <v>0</v>
      </c>
      <c r="N129" s="240">
        <v>1.31E-3</v>
      </c>
      <c r="O129" s="240">
        <f>ROUND(E129*N129,2)</f>
        <v>0</v>
      </c>
      <c r="P129" s="240">
        <v>0</v>
      </c>
      <c r="Q129" s="240">
        <f>ROUND(E129*P129,2)</f>
        <v>0</v>
      </c>
      <c r="R129" s="240" t="s">
        <v>451</v>
      </c>
      <c r="S129" s="240" t="s">
        <v>189</v>
      </c>
      <c r="T129" s="241" t="s">
        <v>190</v>
      </c>
      <c r="U129" s="220">
        <v>0.79898999999999998</v>
      </c>
      <c r="V129" s="220">
        <f>ROUND(E129*U129,2)</f>
        <v>2</v>
      </c>
      <c r="W129" s="220"/>
      <c r="X129" s="220" t="s">
        <v>197</v>
      </c>
      <c r="Y129" s="210"/>
      <c r="Z129" s="210"/>
      <c r="AA129" s="210"/>
      <c r="AB129" s="210"/>
      <c r="AC129" s="210"/>
      <c r="AD129" s="210"/>
      <c r="AE129" s="210"/>
      <c r="AF129" s="210"/>
      <c r="AG129" s="210" t="s">
        <v>198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58" t="s">
        <v>452</v>
      </c>
      <c r="D130" s="250"/>
      <c r="E130" s="250"/>
      <c r="F130" s="250"/>
      <c r="G130" s="25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10"/>
      <c r="Z130" s="210"/>
      <c r="AA130" s="210"/>
      <c r="AB130" s="210"/>
      <c r="AC130" s="210"/>
      <c r="AD130" s="210"/>
      <c r="AE130" s="210"/>
      <c r="AF130" s="210"/>
      <c r="AG130" s="210" t="s">
        <v>200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60" t="s">
        <v>462</v>
      </c>
      <c r="D131" s="222"/>
      <c r="E131" s="223">
        <v>2.5</v>
      </c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10"/>
      <c r="Z131" s="210"/>
      <c r="AA131" s="210"/>
      <c r="AB131" s="210"/>
      <c r="AC131" s="210"/>
      <c r="AD131" s="210"/>
      <c r="AE131" s="210"/>
      <c r="AF131" s="210"/>
      <c r="AG131" s="210" t="s">
        <v>207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35">
        <v>36</v>
      </c>
      <c r="B132" s="236" t="s">
        <v>94</v>
      </c>
      <c r="C132" s="257" t="s">
        <v>463</v>
      </c>
      <c r="D132" s="237" t="s">
        <v>179</v>
      </c>
      <c r="E132" s="238">
        <v>8</v>
      </c>
      <c r="F132" s="239"/>
      <c r="G132" s="240">
        <f>ROUND(E132*F132,2)</f>
        <v>0</v>
      </c>
      <c r="H132" s="239"/>
      <c r="I132" s="240">
        <f>ROUND(E132*H132,2)</f>
        <v>0</v>
      </c>
      <c r="J132" s="239"/>
      <c r="K132" s="240">
        <f>ROUND(E132*J132,2)</f>
        <v>0</v>
      </c>
      <c r="L132" s="240">
        <v>21</v>
      </c>
      <c r="M132" s="240">
        <f>G132*(1+L132/100)</f>
        <v>0</v>
      </c>
      <c r="N132" s="240">
        <v>0</v>
      </c>
      <c r="O132" s="240">
        <f>ROUND(E132*N132,2)</f>
        <v>0</v>
      </c>
      <c r="P132" s="240">
        <v>0</v>
      </c>
      <c r="Q132" s="240">
        <f>ROUND(E132*P132,2)</f>
        <v>0</v>
      </c>
      <c r="R132" s="240"/>
      <c r="S132" s="240" t="s">
        <v>180</v>
      </c>
      <c r="T132" s="241" t="s">
        <v>181</v>
      </c>
      <c r="U132" s="220">
        <v>0</v>
      </c>
      <c r="V132" s="220">
        <f>ROUND(E132*U132,2)</f>
        <v>0</v>
      </c>
      <c r="W132" s="220"/>
      <c r="X132" s="220" t="s">
        <v>191</v>
      </c>
      <c r="Y132" s="210"/>
      <c r="Z132" s="210"/>
      <c r="AA132" s="210"/>
      <c r="AB132" s="210"/>
      <c r="AC132" s="210"/>
      <c r="AD132" s="210"/>
      <c r="AE132" s="210"/>
      <c r="AF132" s="210"/>
      <c r="AG132" s="210" t="s">
        <v>192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60" t="s">
        <v>464</v>
      </c>
      <c r="D133" s="222"/>
      <c r="E133" s="223">
        <v>4</v>
      </c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10"/>
      <c r="Z133" s="210"/>
      <c r="AA133" s="210"/>
      <c r="AB133" s="210"/>
      <c r="AC133" s="210"/>
      <c r="AD133" s="210"/>
      <c r="AE133" s="210"/>
      <c r="AF133" s="210"/>
      <c r="AG133" s="210" t="s">
        <v>207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17"/>
      <c r="B134" s="218"/>
      <c r="C134" s="260" t="s">
        <v>465</v>
      </c>
      <c r="D134" s="222"/>
      <c r="E134" s="223">
        <v>2</v>
      </c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10"/>
      <c r="Z134" s="210"/>
      <c r="AA134" s="210"/>
      <c r="AB134" s="210"/>
      <c r="AC134" s="210"/>
      <c r="AD134" s="210"/>
      <c r="AE134" s="210"/>
      <c r="AF134" s="210"/>
      <c r="AG134" s="210" t="s">
        <v>207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60" t="s">
        <v>466</v>
      </c>
      <c r="D135" s="222"/>
      <c r="E135" s="223">
        <v>2</v>
      </c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10"/>
      <c r="Z135" s="210"/>
      <c r="AA135" s="210"/>
      <c r="AB135" s="210"/>
      <c r="AC135" s="210"/>
      <c r="AD135" s="210"/>
      <c r="AE135" s="210"/>
      <c r="AF135" s="210"/>
      <c r="AG135" s="210" t="s">
        <v>207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x14ac:dyDescent="0.2">
      <c r="A136" s="229" t="s">
        <v>175</v>
      </c>
      <c r="B136" s="230" t="s">
        <v>96</v>
      </c>
      <c r="C136" s="255" t="s">
        <v>97</v>
      </c>
      <c r="D136" s="231"/>
      <c r="E136" s="232"/>
      <c r="F136" s="233"/>
      <c r="G136" s="233">
        <f>SUMIF(AG137:AG142,"&lt;&gt;NOR",G137:G142)</f>
        <v>0</v>
      </c>
      <c r="H136" s="233"/>
      <c r="I136" s="233">
        <f>SUM(I137:I142)</f>
        <v>0</v>
      </c>
      <c r="J136" s="233"/>
      <c r="K136" s="233">
        <f>SUM(K137:K142)</f>
        <v>0</v>
      </c>
      <c r="L136" s="233"/>
      <c r="M136" s="233">
        <f>SUM(M137:M142)</f>
        <v>0</v>
      </c>
      <c r="N136" s="233"/>
      <c r="O136" s="233">
        <f>SUM(O137:O142)</f>
        <v>0.06</v>
      </c>
      <c r="P136" s="233"/>
      <c r="Q136" s="233">
        <f>SUM(Q137:Q142)</f>
        <v>0</v>
      </c>
      <c r="R136" s="233"/>
      <c r="S136" s="233"/>
      <c r="T136" s="234"/>
      <c r="U136" s="228"/>
      <c r="V136" s="228">
        <f>SUM(V137:V142)</f>
        <v>77.14</v>
      </c>
      <c r="W136" s="228"/>
      <c r="X136" s="228"/>
      <c r="AG136" t="s">
        <v>176</v>
      </c>
    </row>
    <row r="137" spans="1:60" ht="22.5" outlineLevel="1" x14ac:dyDescent="0.2">
      <c r="A137" s="235">
        <v>37</v>
      </c>
      <c r="B137" s="236" t="s">
        <v>467</v>
      </c>
      <c r="C137" s="257" t="s">
        <v>468</v>
      </c>
      <c r="D137" s="237" t="s">
        <v>222</v>
      </c>
      <c r="E137" s="238">
        <v>73.5</v>
      </c>
      <c r="F137" s="239"/>
      <c r="G137" s="240">
        <f>ROUND(E137*F137,2)</f>
        <v>0</v>
      </c>
      <c r="H137" s="239"/>
      <c r="I137" s="240">
        <f>ROUND(E137*H137,2)</f>
        <v>0</v>
      </c>
      <c r="J137" s="239"/>
      <c r="K137" s="240">
        <f>ROUND(E137*J137,2)</f>
        <v>0</v>
      </c>
      <c r="L137" s="240">
        <v>21</v>
      </c>
      <c r="M137" s="240">
        <f>G137*(1+L137/100)</f>
        <v>0</v>
      </c>
      <c r="N137" s="240">
        <v>7.9000000000000001E-4</v>
      </c>
      <c r="O137" s="240">
        <f>ROUND(E137*N137,2)</f>
        <v>0.06</v>
      </c>
      <c r="P137" s="240">
        <v>0</v>
      </c>
      <c r="Q137" s="240">
        <f>ROUND(E137*P137,2)</f>
        <v>0</v>
      </c>
      <c r="R137" s="240" t="s">
        <v>451</v>
      </c>
      <c r="S137" s="240" t="s">
        <v>189</v>
      </c>
      <c r="T137" s="241" t="s">
        <v>190</v>
      </c>
      <c r="U137" s="220">
        <v>1.04959</v>
      </c>
      <c r="V137" s="220">
        <f>ROUND(E137*U137,2)</f>
        <v>77.14</v>
      </c>
      <c r="W137" s="220"/>
      <c r="X137" s="220" t="s">
        <v>197</v>
      </c>
      <c r="Y137" s="210"/>
      <c r="Z137" s="210"/>
      <c r="AA137" s="210"/>
      <c r="AB137" s="210"/>
      <c r="AC137" s="210"/>
      <c r="AD137" s="210"/>
      <c r="AE137" s="210"/>
      <c r="AF137" s="210"/>
      <c r="AG137" s="210" t="s">
        <v>198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8" t="s">
        <v>469</v>
      </c>
      <c r="D138" s="250"/>
      <c r="E138" s="250"/>
      <c r="F138" s="250"/>
      <c r="G138" s="25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10"/>
      <c r="Z138" s="210"/>
      <c r="AA138" s="210"/>
      <c r="AB138" s="210"/>
      <c r="AC138" s="210"/>
      <c r="AD138" s="210"/>
      <c r="AE138" s="210"/>
      <c r="AF138" s="210"/>
      <c r="AG138" s="210" t="s">
        <v>200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17"/>
      <c r="B139" s="218"/>
      <c r="C139" s="260" t="s">
        <v>470</v>
      </c>
      <c r="D139" s="222"/>
      <c r="E139" s="223">
        <v>44</v>
      </c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10"/>
      <c r="Z139" s="210"/>
      <c r="AA139" s="210"/>
      <c r="AB139" s="210"/>
      <c r="AC139" s="210"/>
      <c r="AD139" s="210"/>
      <c r="AE139" s="210"/>
      <c r="AF139" s="210"/>
      <c r="AG139" s="210" t="s">
        <v>207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17"/>
      <c r="B140" s="218"/>
      <c r="C140" s="260" t="s">
        <v>471</v>
      </c>
      <c r="D140" s="222"/>
      <c r="E140" s="223">
        <v>12</v>
      </c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10"/>
      <c r="Z140" s="210"/>
      <c r="AA140" s="210"/>
      <c r="AB140" s="210"/>
      <c r="AC140" s="210"/>
      <c r="AD140" s="210"/>
      <c r="AE140" s="210"/>
      <c r="AF140" s="210"/>
      <c r="AG140" s="210" t="s">
        <v>207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60" t="s">
        <v>472</v>
      </c>
      <c r="D141" s="222"/>
      <c r="E141" s="223">
        <v>2.5</v>
      </c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10"/>
      <c r="Z141" s="210"/>
      <c r="AA141" s="210"/>
      <c r="AB141" s="210"/>
      <c r="AC141" s="210"/>
      <c r="AD141" s="210"/>
      <c r="AE141" s="210"/>
      <c r="AF141" s="210"/>
      <c r="AG141" s="210" t="s">
        <v>207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7"/>
      <c r="B142" s="218"/>
      <c r="C142" s="260" t="s">
        <v>473</v>
      </c>
      <c r="D142" s="222"/>
      <c r="E142" s="223">
        <v>15</v>
      </c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10"/>
      <c r="Z142" s="210"/>
      <c r="AA142" s="210"/>
      <c r="AB142" s="210"/>
      <c r="AC142" s="210"/>
      <c r="AD142" s="210"/>
      <c r="AE142" s="210"/>
      <c r="AF142" s="210"/>
      <c r="AG142" s="210" t="s">
        <v>207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x14ac:dyDescent="0.2">
      <c r="A143" s="229" t="s">
        <v>175</v>
      </c>
      <c r="B143" s="230" t="s">
        <v>98</v>
      </c>
      <c r="C143" s="255" t="s">
        <v>99</v>
      </c>
      <c r="D143" s="231"/>
      <c r="E143" s="232"/>
      <c r="F143" s="233"/>
      <c r="G143" s="233">
        <f>SUMIF(AG144:AG151,"&lt;&gt;NOR",G144:G151)</f>
        <v>0</v>
      </c>
      <c r="H143" s="233"/>
      <c r="I143" s="233">
        <f>SUM(I144:I151)</f>
        <v>0</v>
      </c>
      <c r="J143" s="233"/>
      <c r="K143" s="233">
        <f>SUM(K144:K151)</f>
        <v>0</v>
      </c>
      <c r="L143" s="233"/>
      <c r="M143" s="233">
        <f>SUM(M144:M151)</f>
        <v>0</v>
      </c>
      <c r="N143" s="233"/>
      <c r="O143" s="233">
        <f>SUM(O144:O151)</f>
        <v>0.09</v>
      </c>
      <c r="P143" s="233"/>
      <c r="Q143" s="233">
        <f>SUM(Q144:Q151)</f>
        <v>0.1</v>
      </c>
      <c r="R143" s="233"/>
      <c r="S143" s="233"/>
      <c r="T143" s="234"/>
      <c r="U143" s="228"/>
      <c r="V143" s="228">
        <f>SUM(V144:V151)</f>
        <v>17.29</v>
      </c>
      <c r="W143" s="228"/>
      <c r="X143" s="228"/>
      <c r="AG143" t="s">
        <v>176</v>
      </c>
    </row>
    <row r="144" spans="1:60" outlineLevel="1" x14ac:dyDescent="0.2">
      <c r="A144" s="235">
        <v>38</v>
      </c>
      <c r="B144" s="236" t="s">
        <v>474</v>
      </c>
      <c r="C144" s="257" t="s">
        <v>475</v>
      </c>
      <c r="D144" s="237" t="s">
        <v>179</v>
      </c>
      <c r="E144" s="238">
        <v>5</v>
      </c>
      <c r="F144" s="239"/>
      <c r="G144" s="240">
        <f>ROUND(E144*F144,2)</f>
        <v>0</v>
      </c>
      <c r="H144" s="239"/>
      <c r="I144" s="240">
        <f>ROUND(E144*H144,2)</f>
        <v>0</v>
      </c>
      <c r="J144" s="239"/>
      <c r="K144" s="240">
        <f>ROUND(E144*J144,2)</f>
        <v>0</v>
      </c>
      <c r="L144" s="240">
        <v>21</v>
      </c>
      <c r="M144" s="240">
        <f>G144*(1+L144/100)</f>
        <v>0</v>
      </c>
      <c r="N144" s="240">
        <v>1.8669999999999999E-2</v>
      </c>
      <c r="O144" s="240">
        <f>ROUND(E144*N144,2)</f>
        <v>0.09</v>
      </c>
      <c r="P144" s="240">
        <v>0</v>
      </c>
      <c r="Q144" s="240">
        <f>ROUND(E144*P144,2)</f>
        <v>0</v>
      </c>
      <c r="R144" s="240" t="s">
        <v>451</v>
      </c>
      <c r="S144" s="240" t="s">
        <v>189</v>
      </c>
      <c r="T144" s="241" t="s">
        <v>190</v>
      </c>
      <c r="U144" s="220">
        <v>2.92136</v>
      </c>
      <c r="V144" s="220">
        <f>ROUND(E144*U144,2)</f>
        <v>14.61</v>
      </c>
      <c r="W144" s="220"/>
      <c r="X144" s="220" t="s">
        <v>197</v>
      </c>
      <c r="Y144" s="210"/>
      <c r="Z144" s="210"/>
      <c r="AA144" s="210"/>
      <c r="AB144" s="210"/>
      <c r="AC144" s="210"/>
      <c r="AD144" s="210"/>
      <c r="AE144" s="210"/>
      <c r="AF144" s="210"/>
      <c r="AG144" s="210" t="s">
        <v>198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ht="22.5" outlineLevel="1" x14ac:dyDescent="0.2">
      <c r="A145" s="217"/>
      <c r="B145" s="218"/>
      <c r="C145" s="264" t="s">
        <v>476</v>
      </c>
      <c r="D145" s="253"/>
      <c r="E145" s="253"/>
      <c r="F145" s="253"/>
      <c r="G145" s="253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10"/>
      <c r="Z145" s="210"/>
      <c r="AA145" s="210"/>
      <c r="AB145" s="210"/>
      <c r="AC145" s="210"/>
      <c r="AD145" s="210"/>
      <c r="AE145" s="210"/>
      <c r="AF145" s="210"/>
      <c r="AG145" s="210" t="s">
        <v>277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49" t="str">
        <f>C145</f>
        <v>0,5 m kanalizačního připojovacího potrubí, vyvedení a upevnění kanalizační a vodovodní výpustky, osazení umyvadla, sifonu a vodovodní baterie. S dodávkou materiálu.</v>
      </c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17"/>
      <c r="B146" s="218"/>
      <c r="C146" s="260" t="s">
        <v>477</v>
      </c>
      <c r="D146" s="222"/>
      <c r="E146" s="223">
        <v>4</v>
      </c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10"/>
      <c r="Z146" s="210"/>
      <c r="AA146" s="210"/>
      <c r="AB146" s="210"/>
      <c r="AC146" s="210"/>
      <c r="AD146" s="210"/>
      <c r="AE146" s="210"/>
      <c r="AF146" s="210"/>
      <c r="AG146" s="210" t="s">
        <v>207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60" t="s">
        <v>478</v>
      </c>
      <c r="D147" s="222"/>
      <c r="E147" s="223">
        <v>1</v>
      </c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10"/>
      <c r="Z147" s="210"/>
      <c r="AA147" s="210"/>
      <c r="AB147" s="210"/>
      <c r="AC147" s="210"/>
      <c r="AD147" s="210"/>
      <c r="AE147" s="210"/>
      <c r="AF147" s="210"/>
      <c r="AG147" s="210" t="s">
        <v>207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35">
        <v>39</v>
      </c>
      <c r="B148" s="236" t="s">
        <v>479</v>
      </c>
      <c r="C148" s="257" t="s">
        <v>480</v>
      </c>
      <c r="D148" s="237" t="s">
        <v>179</v>
      </c>
      <c r="E148" s="238">
        <v>3</v>
      </c>
      <c r="F148" s="239"/>
      <c r="G148" s="240">
        <f>ROUND(E148*F148,2)</f>
        <v>0</v>
      </c>
      <c r="H148" s="239"/>
      <c r="I148" s="240">
        <f>ROUND(E148*H148,2)</f>
        <v>0</v>
      </c>
      <c r="J148" s="239"/>
      <c r="K148" s="240">
        <f>ROUND(E148*J148,2)</f>
        <v>0</v>
      </c>
      <c r="L148" s="240">
        <v>21</v>
      </c>
      <c r="M148" s="240">
        <f>G148*(1+L148/100)</f>
        <v>0</v>
      </c>
      <c r="N148" s="240">
        <v>0</v>
      </c>
      <c r="O148" s="240">
        <f>ROUND(E148*N148,2)</f>
        <v>0</v>
      </c>
      <c r="P148" s="240">
        <v>3.1870000000000002E-2</v>
      </c>
      <c r="Q148" s="240">
        <f>ROUND(E148*P148,2)</f>
        <v>0.1</v>
      </c>
      <c r="R148" s="240" t="s">
        <v>451</v>
      </c>
      <c r="S148" s="240" t="s">
        <v>189</v>
      </c>
      <c r="T148" s="241" t="s">
        <v>190</v>
      </c>
      <c r="U148" s="220">
        <v>0.89376</v>
      </c>
      <c r="V148" s="220">
        <f>ROUND(E148*U148,2)</f>
        <v>2.68</v>
      </c>
      <c r="W148" s="220"/>
      <c r="X148" s="220" t="s">
        <v>197</v>
      </c>
      <c r="Y148" s="210"/>
      <c r="Z148" s="210"/>
      <c r="AA148" s="210"/>
      <c r="AB148" s="210"/>
      <c r="AC148" s="210"/>
      <c r="AD148" s="210"/>
      <c r="AE148" s="210"/>
      <c r="AF148" s="210"/>
      <c r="AG148" s="210" t="s">
        <v>198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ht="22.5" outlineLevel="1" x14ac:dyDescent="0.2">
      <c r="A149" s="217"/>
      <c r="B149" s="218"/>
      <c r="C149" s="264" t="s">
        <v>481</v>
      </c>
      <c r="D149" s="253"/>
      <c r="E149" s="253"/>
      <c r="F149" s="253"/>
      <c r="G149" s="253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10"/>
      <c r="Z149" s="210"/>
      <c r="AA149" s="210"/>
      <c r="AB149" s="210"/>
      <c r="AC149" s="210"/>
      <c r="AD149" s="210"/>
      <c r="AE149" s="210"/>
      <c r="AF149" s="210"/>
      <c r="AG149" s="210" t="s">
        <v>277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49" t="str">
        <f>C149</f>
        <v>Svislé přemístění ze 2. NP, nebo 1. PP, vodorovné vnitrostaveništní přemístění do 30 m, odvoz na skládku do 10 km. Bez poplatku za skládku.</v>
      </c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60" t="s">
        <v>482</v>
      </c>
      <c r="D150" s="222"/>
      <c r="E150" s="223">
        <v>1</v>
      </c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10"/>
      <c r="Z150" s="210"/>
      <c r="AA150" s="210"/>
      <c r="AB150" s="210"/>
      <c r="AC150" s="210"/>
      <c r="AD150" s="210"/>
      <c r="AE150" s="210"/>
      <c r="AF150" s="210"/>
      <c r="AG150" s="210" t="s">
        <v>207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60" t="s">
        <v>483</v>
      </c>
      <c r="D151" s="222"/>
      <c r="E151" s="223">
        <v>2</v>
      </c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10"/>
      <c r="Z151" s="210"/>
      <c r="AA151" s="210"/>
      <c r="AB151" s="210"/>
      <c r="AC151" s="210"/>
      <c r="AD151" s="210"/>
      <c r="AE151" s="210"/>
      <c r="AF151" s="210"/>
      <c r="AG151" s="210" t="s">
        <v>207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x14ac:dyDescent="0.2">
      <c r="A152" s="229" t="s">
        <v>175</v>
      </c>
      <c r="B152" s="230" t="s">
        <v>104</v>
      </c>
      <c r="C152" s="255" t="s">
        <v>105</v>
      </c>
      <c r="D152" s="231"/>
      <c r="E152" s="232"/>
      <c r="F152" s="233"/>
      <c r="G152" s="233">
        <f>SUMIF(AG153:AG167,"&lt;&gt;NOR",G153:G167)</f>
        <v>0</v>
      </c>
      <c r="H152" s="233"/>
      <c r="I152" s="233">
        <f>SUM(I153:I167)</f>
        <v>0</v>
      </c>
      <c r="J152" s="233"/>
      <c r="K152" s="233">
        <f>SUM(K153:K167)</f>
        <v>0</v>
      </c>
      <c r="L152" s="233"/>
      <c r="M152" s="233">
        <f>SUM(M153:M167)</f>
        <v>0</v>
      </c>
      <c r="N152" s="233"/>
      <c r="O152" s="233">
        <f>SUM(O153:O167)</f>
        <v>0.04</v>
      </c>
      <c r="P152" s="233"/>
      <c r="Q152" s="233">
        <f>SUM(Q153:Q167)</f>
        <v>0</v>
      </c>
      <c r="R152" s="233"/>
      <c r="S152" s="233"/>
      <c r="T152" s="234"/>
      <c r="U152" s="228"/>
      <c r="V152" s="228">
        <f>SUM(V153:V167)</f>
        <v>4.5</v>
      </c>
      <c r="W152" s="228"/>
      <c r="X152" s="228"/>
      <c r="AG152" t="s">
        <v>176</v>
      </c>
    </row>
    <row r="153" spans="1:60" ht="22.5" outlineLevel="1" x14ac:dyDescent="0.2">
      <c r="A153" s="235">
        <v>40</v>
      </c>
      <c r="B153" s="236" t="s">
        <v>484</v>
      </c>
      <c r="C153" s="257" t="s">
        <v>485</v>
      </c>
      <c r="D153" s="237" t="s">
        <v>179</v>
      </c>
      <c r="E153" s="238">
        <v>1</v>
      </c>
      <c r="F153" s="239"/>
      <c r="G153" s="240">
        <f>ROUND(E153*F153,2)</f>
        <v>0</v>
      </c>
      <c r="H153" s="239"/>
      <c r="I153" s="240">
        <f>ROUND(E153*H153,2)</f>
        <v>0</v>
      </c>
      <c r="J153" s="239"/>
      <c r="K153" s="240">
        <f>ROUND(E153*J153,2)</f>
        <v>0</v>
      </c>
      <c r="L153" s="240">
        <v>21</v>
      </c>
      <c r="M153" s="240">
        <f>G153*(1+L153/100)</f>
        <v>0</v>
      </c>
      <c r="N153" s="240">
        <v>0</v>
      </c>
      <c r="O153" s="240">
        <f>ROUND(E153*N153,2)</f>
        <v>0</v>
      </c>
      <c r="P153" s="240">
        <v>0</v>
      </c>
      <c r="Q153" s="240">
        <f>ROUND(E153*P153,2)</f>
        <v>0</v>
      </c>
      <c r="R153" s="240" t="s">
        <v>296</v>
      </c>
      <c r="S153" s="240" t="s">
        <v>189</v>
      </c>
      <c r="T153" s="241" t="s">
        <v>190</v>
      </c>
      <c r="U153" s="220">
        <v>1.45</v>
      </c>
      <c r="V153" s="220">
        <f>ROUND(E153*U153,2)</f>
        <v>1.45</v>
      </c>
      <c r="W153" s="220"/>
      <c r="X153" s="220" t="s">
        <v>191</v>
      </c>
      <c r="Y153" s="210"/>
      <c r="Z153" s="210"/>
      <c r="AA153" s="210"/>
      <c r="AB153" s="210"/>
      <c r="AC153" s="210"/>
      <c r="AD153" s="210"/>
      <c r="AE153" s="210"/>
      <c r="AF153" s="210"/>
      <c r="AG153" s="210" t="s">
        <v>192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60" t="s">
        <v>319</v>
      </c>
      <c r="D154" s="222"/>
      <c r="E154" s="223">
        <v>1</v>
      </c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10"/>
      <c r="Z154" s="210"/>
      <c r="AA154" s="210"/>
      <c r="AB154" s="210"/>
      <c r="AC154" s="210"/>
      <c r="AD154" s="210"/>
      <c r="AE154" s="210"/>
      <c r="AF154" s="210"/>
      <c r="AG154" s="210" t="s">
        <v>207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ht="22.5" outlineLevel="1" x14ac:dyDescent="0.2">
      <c r="A155" s="235">
        <v>41</v>
      </c>
      <c r="B155" s="236" t="s">
        <v>486</v>
      </c>
      <c r="C155" s="257" t="s">
        <v>487</v>
      </c>
      <c r="D155" s="237" t="s">
        <v>179</v>
      </c>
      <c r="E155" s="238">
        <v>1</v>
      </c>
      <c r="F155" s="239"/>
      <c r="G155" s="240">
        <f>ROUND(E155*F155,2)</f>
        <v>0</v>
      </c>
      <c r="H155" s="239"/>
      <c r="I155" s="240">
        <f>ROUND(E155*H155,2)</f>
        <v>0</v>
      </c>
      <c r="J155" s="239"/>
      <c r="K155" s="240">
        <f>ROUND(E155*J155,2)</f>
        <v>0</v>
      </c>
      <c r="L155" s="240">
        <v>21</v>
      </c>
      <c r="M155" s="240">
        <f>G155*(1+L155/100)</f>
        <v>0</v>
      </c>
      <c r="N155" s="240">
        <v>0</v>
      </c>
      <c r="O155" s="240">
        <f>ROUND(E155*N155,2)</f>
        <v>0</v>
      </c>
      <c r="P155" s="240">
        <v>0</v>
      </c>
      <c r="Q155" s="240">
        <f>ROUND(E155*P155,2)</f>
        <v>0</v>
      </c>
      <c r="R155" s="240" t="s">
        <v>296</v>
      </c>
      <c r="S155" s="240" t="s">
        <v>189</v>
      </c>
      <c r="T155" s="241" t="s">
        <v>190</v>
      </c>
      <c r="U155" s="220">
        <v>1.5</v>
      </c>
      <c r="V155" s="220">
        <f>ROUND(E155*U155,2)</f>
        <v>1.5</v>
      </c>
      <c r="W155" s="220"/>
      <c r="X155" s="220" t="s">
        <v>191</v>
      </c>
      <c r="Y155" s="210"/>
      <c r="Z155" s="210"/>
      <c r="AA155" s="210"/>
      <c r="AB155" s="210"/>
      <c r="AC155" s="210"/>
      <c r="AD155" s="210"/>
      <c r="AE155" s="210"/>
      <c r="AF155" s="210"/>
      <c r="AG155" s="210" t="s">
        <v>192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7"/>
      <c r="B156" s="218"/>
      <c r="C156" s="260" t="s">
        <v>367</v>
      </c>
      <c r="D156" s="222"/>
      <c r="E156" s="223">
        <v>1</v>
      </c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10"/>
      <c r="Z156" s="210"/>
      <c r="AA156" s="210"/>
      <c r="AB156" s="210"/>
      <c r="AC156" s="210"/>
      <c r="AD156" s="210"/>
      <c r="AE156" s="210"/>
      <c r="AF156" s="210"/>
      <c r="AG156" s="210" t="s">
        <v>207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35">
        <v>42</v>
      </c>
      <c r="B157" s="236" t="s">
        <v>488</v>
      </c>
      <c r="C157" s="257" t="s">
        <v>489</v>
      </c>
      <c r="D157" s="237" t="s">
        <v>179</v>
      </c>
      <c r="E157" s="238">
        <v>2</v>
      </c>
      <c r="F157" s="239"/>
      <c r="G157" s="240">
        <f>ROUND(E157*F157,2)</f>
        <v>0</v>
      </c>
      <c r="H157" s="239"/>
      <c r="I157" s="240">
        <f>ROUND(E157*H157,2)</f>
        <v>0</v>
      </c>
      <c r="J157" s="239"/>
      <c r="K157" s="240">
        <f>ROUND(E157*J157,2)</f>
        <v>0</v>
      </c>
      <c r="L157" s="240">
        <v>21</v>
      </c>
      <c r="M157" s="240">
        <f>G157*(1+L157/100)</f>
        <v>0</v>
      </c>
      <c r="N157" s="240">
        <v>0</v>
      </c>
      <c r="O157" s="240">
        <f>ROUND(E157*N157,2)</f>
        <v>0</v>
      </c>
      <c r="P157" s="240">
        <v>0</v>
      </c>
      <c r="Q157" s="240">
        <f>ROUND(E157*P157,2)</f>
        <v>0</v>
      </c>
      <c r="R157" s="240" t="s">
        <v>296</v>
      </c>
      <c r="S157" s="240" t="s">
        <v>189</v>
      </c>
      <c r="T157" s="241" t="s">
        <v>190</v>
      </c>
      <c r="U157" s="220">
        <v>0.77500000000000002</v>
      </c>
      <c r="V157" s="220">
        <f>ROUND(E157*U157,2)</f>
        <v>1.55</v>
      </c>
      <c r="W157" s="220"/>
      <c r="X157" s="220" t="s">
        <v>191</v>
      </c>
      <c r="Y157" s="210"/>
      <c r="Z157" s="210"/>
      <c r="AA157" s="210"/>
      <c r="AB157" s="210"/>
      <c r="AC157" s="210"/>
      <c r="AD157" s="210"/>
      <c r="AE157" s="210"/>
      <c r="AF157" s="210"/>
      <c r="AG157" s="210" t="s">
        <v>192</v>
      </c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>
        <v>43</v>
      </c>
      <c r="B158" s="218" t="s">
        <v>490</v>
      </c>
      <c r="C158" s="263" t="s">
        <v>491</v>
      </c>
      <c r="D158" s="219" t="s">
        <v>0</v>
      </c>
      <c r="E158" s="252"/>
      <c r="F158" s="221"/>
      <c r="G158" s="220">
        <f>ROUND(E158*F158,2)</f>
        <v>0</v>
      </c>
      <c r="H158" s="221"/>
      <c r="I158" s="220">
        <f>ROUND(E158*H158,2)</f>
        <v>0</v>
      </c>
      <c r="J158" s="221"/>
      <c r="K158" s="220">
        <f>ROUND(E158*J158,2)</f>
        <v>0</v>
      </c>
      <c r="L158" s="220">
        <v>21</v>
      </c>
      <c r="M158" s="220">
        <f>G158*(1+L158/100)</f>
        <v>0</v>
      </c>
      <c r="N158" s="220">
        <v>0</v>
      </c>
      <c r="O158" s="220">
        <f>ROUND(E158*N158,2)</f>
        <v>0</v>
      </c>
      <c r="P158" s="220">
        <v>0</v>
      </c>
      <c r="Q158" s="220">
        <f>ROUND(E158*P158,2)</f>
        <v>0</v>
      </c>
      <c r="R158" s="220" t="s">
        <v>296</v>
      </c>
      <c r="S158" s="220" t="s">
        <v>189</v>
      </c>
      <c r="T158" s="220" t="s">
        <v>190</v>
      </c>
      <c r="U158" s="220">
        <v>0</v>
      </c>
      <c r="V158" s="220">
        <f>ROUND(E158*U158,2)</f>
        <v>0</v>
      </c>
      <c r="W158" s="220"/>
      <c r="X158" s="220" t="s">
        <v>218</v>
      </c>
      <c r="Y158" s="210"/>
      <c r="Z158" s="210"/>
      <c r="AA158" s="210"/>
      <c r="AB158" s="210"/>
      <c r="AC158" s="210"/>
      <c r="AD158" s="210"/>
      <c r="AE158" s="210"/>
      <c r="AF158" s="210"/>
      <c r="AG158" s="210" t="s">
        <v>219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17"/>
      <c r="B159" s="218"/>
      <c r="C159" s="259" t="s">
        <v>272</v>
      </c>
      <c r="D159" s="251"/>
      <c r="E159" s="251"/>
      <c r="F159" s="251"/>
      <c r="G159" s="251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10"/>
      <c r="Z159" s="210"/>
      <c r="AA159" s="210"/>
      <c r="AB159" s="210"/>
      <c r="AC159" s="210"/>
      <c r="AD159" s="210"/>
      <c r="AE159" s="210"/>
      <c r="AF159" s="210"/>
      <c r="AG159" s="210" t="s">
        <v>200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42">
        <v>44</v>
      </c>
      <c r="B160" s="243" t="s">
        <v>492</v>
      </c>
      <c r="C160" s="256" t="s">
        <v>493</v>
      </c>
      <c r="D160" s="244" t="s">
        <v>179</v>
      </c>
      <c r="E160" s="245">
        <v>1</v>
      </c>
      <c r="F160" s="246"/>
      <c r="G160" s="247">
        <f>ROUND(E160*F160,2)</f>
        <v>0</v>
      </c>
      <c r="H160" s="246"/>
      <c r="I160" s="247">
        <f>ROUND(E160*H160,2)</f>
        <v>0</v>
      </c>
      <c r="J160" s="246"/>
      <c r="K160" s="247">
        <f>ROUND(E160*J160,2)</f>
        <v>0</v>
      </c>
      <c r="L160" s="247">
        <v>21</v>
      </c>
      <c r="M160" s="247">
        <f>G160*(1+L160/100)</f>
        <v>0</v>
      </c>
      <c r="N160" s="247">
        <v>0</v>
      </c>
      <c r="O160" s="247">
        <f>ROUND(E160*N160,2)</f>
        <v>0</v>
      </c>
      <c r="P160" s="247">
        <v>0</v>
      </c>
      <c r="Q160" s="247">
        <f>ROUND(E160*P160,2)</f>
        <v>0</v>
      </c>
      <c r="R160" s="247"/>
      <c r="S160" s="247" t="s">
        <v>180</v>
      </c>
      <c r="T160" s="248" t="s">
        <v>181</v>
      </c>
      <c r="U160" s="220">
        <v>0</v>
      </c>
      <c r="V160" s="220">
        <f>ROUND(E160*U160,2)</f>
        <v>0</v>
      </c>
      <c r="W160" s="220"/>
      <c r="X160" s="220" t="s">
        <v>191</v>
      </c>
      <c r="Y160" s="210"/>
      <c r="Z160" s="210"/>
      <c r="AA160" s="210"/>
      <c r="AB160" s="210"/>
      <c r="AC160" s="210"/>
      <c r="AD160" s="210"/>
      <c r="AE160" s="210"/>
      <c r="AF160" s="210"/>
      <c r="AG160" s="210" t="s">
        <v>192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ht="22.5" outlineLevel="1" x14ac:dyDescent="0.2">
      <c r="A161" s="235">
        <v>45</v>
      </c>
      <c r="B161" s="236" t="s">
        <v>494</v>
      </c>
      <c r="C161" s="257" t="s">
        <v>495</v>
      </c>
      <c r="D161" s="237" t="s">
        <v>179</v>
      </c>
      <c r="E161" s="238">
        <v>2</v>
      </c>
      <c r="F161" s="239"/>
      <c r="G161" s="240">
        <f>ROUND(E161*F161,2)</f>
        <v>0</v>
      </c>
      <c r="H161" s="239"/>
      <c r="I161" s="240">
        <f>ROUND(E161*H161,2)</f>
        <v>0</v>
      </c>
      <c r="J161" s="239"/>
      <c r="K161" s="240">
        <f>ROUND(E161*J161,2)</f>
        <v>0</v>
      </c>
      <c r="L161" s="240">
        <v>21</v>
      </c>
      <c r="M161" s="240">
        <f>G161*(1+L161/100)</f>
        <v>0</v>
      </c>
      <c r="N161" s="240">
        <v>8.0000000000000004E-4</v>
      </c>
      <c r="O161" s="240">
        <f>ROUND(E161*N161,2)</f>
        <v>0</v>
      </c>
      <c r="P161" s="240">
        <v>0</v>
      </c>
      <c r="Q161" s="240">
        <f>ROUND(E161*P161,2)</f>
        <v>0</v>
      </c>
      <c r="R161" s="240" t="s">
        <v>268</v>
      </c>
      <c r="S161" s="240" t="s">
        <v>189</v>
      </c>
      <c r="T161" s="241" t="s">
        <v>190</v>
      </c>
      <c r="U161" s="220">
        <v>0</v>
      </c>
      <c r="V161" s="220">
        <f>ROUND(E161*U161,2)</f>
        <v>0</v>
      </c>
      <c r="W161" s="220"/>
      <c r="X161" s="220" t="s">
        <v>182</v>
      </c>
      <c r="Y161" s="210"/>
      <c r="Z161" s="210"/>
      <c r="AA161" s="210"/>
      <c r="AB161" s="210"/>
      <c r="AC161" s="210"/>
      <c r="AD161" s="210"/>
      <c r="AE161" s="210"/>
      <c r="AF161" s="210"/>
      <c r="AG161" s="210" t="s">
        <v>183</v>
      </c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17"/>
      <c r="B162" s="218"/>
      <c r="C162" s="260" t="s">
        <v>319</v>
      </c>
      <c r="D162" s="222"/>
      <c r="E162" s="223">
        <v>1</v>
      </c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10"/>
      <c r="Z162" s="210"/>
      <c r="AA162" s="210"/>
      <c r="AB162" s="210"/>
      <c r="AC162" s="210"/>
      <c r="AD162" s="210"/>
      <c r="AE162" s="210"/>
      <c r="AF162" s="210"/>
      <c r="AG162" s="210" t="s">
        <v>207</v>
      </c>
      <c r="AH162" s="210">
        <v>0</v>
      </c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60" t="s">
        <v>367</v>
      </c>
      <c r="D163" s="222"/>
      <c r="E163" s="223">
        <v>1</v>
      </c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10"/>
      <c r="Z163" s="210"/>
      <c r="AA163" s="210"/>
      <c r="AB163" s="210"/>
      <c r="AC163" s="210"/>
      <c r="AD163" s="210"/>
      <c r="AE163" s="210"/>
      <c r="AF163" s="210"/>
      <c r="AG163" s="210" t="s">
        <v>207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ht="22.5" outlineLevel="1" x14ac:dyDescent="0.2">
      <c r="A164" s="235">
        <v>46</v>
      </c>
      <c r="B164" s="236" t="s">
        <v>496</v>
      </c>
      <c r="C164" s="257" t="s">
        <v>497</v>
      </c>
      <c r="D164" s="237" t="s">
        <v>179</v>
      </c>
      <c r="E164" s="238">
        <v>1</v>
      </c>
      <c r="F164" s="239"/>
      <c r="G164" s="240">
        <f>ROUND(E164*F164,2)</f>
        <v>0</v>
      </c>
      <c r="H164" s="239"/>
      <c r="I164" s="240">
        <f>ROUND(E164*H164,2)</f>
        <v>0</v>
      </c>
      <c r="J164" s="239"/>
      <c r="K164" s="240">
        <f>ROUND(E164*J164,2)</f>
        <v>0</v>
      </c>
      <c r="L164" s="240">
        <v>21</v>
      </c>
      <c r="M164" s="240">
        <f>G164*(1+L164/100)</f>
        <v>0</v>
      </c>
      <c r="N164" s="240">
        <v>0.02</v>
      </c>
      <c r="O164" s="240">
        <f>ROUND(E164*N164,2)</f>
        <v>0.02</v>
      </c>
      <c r="P164" s="240">
        <v>0</v>
      </c>
      <c r="Q164" s="240">
        <f>ROUND(E164*P164,2)</f>
        <v>0</v>
      </c>
      <c r="R164" s="240" t="s">
        <v>268</v>
      </c>
      <c r="S164" s="240" t="s">
        <v>189</v>
      </c>
      <c r="T164" s="241" t="s">
        <v>190</v>
      </c>
      <c r="U164" s="220">
        <v>0</v>
      </c>
      <c r="V164" s="220">
        <f>ROUND(E164*U164,2)</f>
        <v>0</v>
      </c>
      <c r="W164" s="220"/>
      <c r="X164" s="220" t="s">
        <v>182</v>
      </c>
      <c r="Y164" s="210"/>
      <c r="Z164" s="210"/>
      <c r="AA164" s="210"/>
      <c r="AB164" s="210"/>
      <c r="AC164" s="210"/>
      <c r="AD164" s="210"/>
      <c r="AE164" s="210"/>
      <c r="AF164" s="210"/>
      <c r="AG164" s="210" t="s">
        <v>183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17"/>
      <c r="B165" s="218"/>
      <c r="C165" s="260" t="s">
        <v>319</v>
      </c>
      <c r="D165" s="222"/>
      <c r="E165" s="223">
        <v>1</v>
      </c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10"/>
      <c r="Z165" s="210"/>
      <c r="AA165" s="210"/>
      <c r="AB165" s="210"/>
      <c r="AC165" s="210"/>
      <c r="AD165" s="210"/>
      <c r="AE165" s="210"/>
      <c r="AF165" s="210"/>
      <c r="AG165" s="210" t="s">
        <v>207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35">
        <v>47</v>
      </c>
      <c r="B166" s="236" t="s">
        <v>498</v>
      </c>
      <c r="C166" s="257" t="s">
        <v>499</v>
      </c>
      <c r="D166" s="237" t="s">
        <v>179</v>
      </c>
      <c r="E166" s="238">
        <v>1</v>
      </c>
      <c r="F166" s="239"/>
      <c r="G166" s="240">
        <f>ROUND(E166*F166,2)</f>
        <v>0</v>
      </c>
      <c r="H166" s="239"/>
      <c r="I166" s="240">
        <f>ROUND(E166*H166,2)</f>
        <v>0</v>
      </c>
      <c r="J166" s="239"/>
      <c r="K166" s="240">
        <f>ROUND(E166*J166,2)</f>
        <v>0</v>
      </c>
      <c r="L166" s="240">
        <v>21</v>
      </c>
      <c r="M166" s="240">
        <f>G166*(1+L166/100)</f>
        <v>0</v>
      </c>
      <c r="N166" s="240">
        <v>2.1999999999999999E-2</v>
      </c>
      <c r="O166" s="240">
        <f>ROUND(E166*N166,2)</f>
        <v>0.02</v>
      </c>
      <c r="P166" s="240">
        <v>0</v>
      </c>
      <c r="Q166" s="240">
        <f>ROUND(E166*P166,2)</f>
        <v>0</v>
      </c>
      <c r="R166" s="240"/>
      <c r="S166" s="240" t="s">
        <v>180</v>
      </c>
      <c r="T166" s="241" t="s">
        <v>181</v>
      </c>
      <c r="U166" s="220">
        <v>0</v>
      </c>
      <c r="V166" s="220">
        <f>ROUND(E166*U166,2)</f>
        <v>0</v>
      </c>
      <c r="W166" s="220"/>
      <c r="X166" s="220" t="s">
        <v>182</v>
      </c>
      <c r="Y166" s="210"/>
      <c r="Z166" s="210"/>
      <c r="AA166" s="210"/>
      <c r="AB166" s="210"/>
      <c r="AC166" s="210"/>
      <c r="AD166" s="210"/>
      <c r="AE166" s="210"/>
      <c r="AF166" s="210"/>
      <c r="AG166" s="210" t="s">
        <v>183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60" t="s">
        <v>367</v>
      </c>
      <c r="D167" s="222"/>
      <c r="E167" s="223">
        <v>1</v>
      </c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10"/>
      <c r="Z167" s="210"/>
      <c r="AA167" s="210"/>
      <c r="AB167" s="210"/>
      <c r="AC167" s="210"/>
      <c r="AD167" s="210"/>
      <c r="AE167" s="210"/>
      <c r="AF167" s="210"/>
      <c r="AG167" s="210" t="s">
        <v>207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x14ac:dyDescent="0.2">
      <c r="A168" s="229" t="s">
        <v>175</v>
      </c>
      <c r="B168" s="230" t="s">
        <v>106</v>
      </c>
      <c r="C168" s="255" t="s">
        <v>107</v>
      </c>
      <c r="D168" s="231"/>
      <c r="E168" s="232"/>
      <c r="F168" s="233"/>
      <c r="G168" s="233">
        <f>SUMIF(AG169:AG176,"&lt;&gt;NOR",G169:G176)</f>
        <v>0</v>
      </c>
      <c r="H168" s="233"/>
      <c r="I168" s="233">
        <f>SUM(I169:I176)</f>
        <v>0</v>
      </c>
      <c r="J168" s="233"/>
      <c r="K168" s="233">
        <f>SUM(K169:K176)</f>
        <v>0</v>
      </c>
      <c r="L168" s="233"/>
      <c r="M168" s="233">
        <f>SUM(M169:M176)</f>
        <v>0</v>
      </c>
      <c r="N168" s="233"/>
      <c r="O168" s="233">
        <f>SUM(O169:O176)</f>
        <v>0.96</v>
      </c>
      <c r="P168" s="233"/>
      <c r="Q168" s="233">
        <f>SUM(Q169:Q176)</f>
        <v>0</v>
      </c>
      <c r="R168" s="233"/>
      <c r="S168" s="233"/>
      <c r="T168" s="234"/>
      <c r="U168" s="228"/>
      <c r="V168" s="228">
        <f>SUM(V169:V176)</f>
        <v>118.73</v>
      </c>
      <c r="W168" s="228"/>
      <c r="X168" s="228"/>
      <c r="AG168" t="s">
        <v>176</v>
      </c>
    </row>
    <row r="169" spans="1:60" ht="22.5" outlineLevel="1" x14ac:dyDescent="0.2">
      <c r="A169" s="235">
        <v>48</v>
      </c>
      <c r="B169" s="236" t="s">
        <v>500</v>
      </c>
      <c r="C169" s="257" t="s">
        <v>501</v>
      </c>
      <c r="D169" s="237" t="s">
        <v>195</v>
      </c>
      <c r="E169" s="238">
        <v>126.315</v>
      </c>
      <c r="F169" s="239"/>
      <c r="G169" s="240">
        <f>ROUND(E169*F169,2)</f>
        <v>0</v>
      </c>
      <c r="H169" s="239"/>
      <c r="I169" s="240">
        <f>ROUND(E169*H169,2)</f>
        <v>0</v>
      </c>
      <c r="J169" s="239"/>
      <c r="K169" s="240">
        <f>ROUND(E169*J169,2)</f>
        <v>0</v>
      </c>
      <c r="L169" s="240">
        <v>21</v>
      </c>
      <c r="M169" s="240">
        <f>G169*(1+L169/100)</f>
        <v>0</v>
      </c>
      <c r="N169" s="240">
        <v>2.8800000000000002E-3</v>
      </c>
      <c r="O169" s="240">
        <f>ROUND(E169*N169,2)</f>
        <v>0.36</v>
      </c>
      <c r="P169" s="240">
        <v>0</v>
      </c>
      <c r="Q169" s="240">
        <f>ROUND(E169*P169,2)</f>
        <v>0</v>
      </c>
      <c r="R169" s="240" t="s">
        <v>502</v>
      </c>
      <c r="S169" s="240" t="s">
        <v>189</v>
      </c>
      <c r="T169" s="241" t="s">
        <v>190</v>
      </c>
      <c r="U169" s="220">
        <v>0.52</v>
      </c>
      <c r="V169" s="220">
        <f>ROUND(E169*U169,2)</f>
        <v>65.680000000000007</v>
      </c>
      <c r="W169" s="220"/>
      <c r="X169" s="220" t="s">
        <v>191</v>
      </c>
      <c r="Y169" s="210"/>
      <c r="Z169" s="210"/>
      <c r="AA169" s="210"/>
      <c r="AB169" s="210"/>
      <c r="AC169" s="210"/>
      <c r="AD169" s="210"/>
      <c r="AE169" s="210"/>
      <c r="AF169" s="210"/>
      <c r="AG169" s="210" t="s">
        <v>192</v>
      </c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7"/>
      <c r="B170" s="218"/>
      <c r="C170" s="260" t="s">
        <v>503</v>
      </c>
      <c r="D170" s="222"/>
      <c r="E170" s="223">
        <v>34.65</v>
      </c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10"/>
      <c r="Z170" s="210"/>
      <c r="AA170" s="210"/>
      <c r="AB170" s="210"/>
      <c r="AC170" s="210"/>
      <c r="AD170" s="210"/>
      <c r="AE170" s="210"/>
      <c r="AF170" s="210"/>
      <c r="AG170" s="210" t="s">
        <v>207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60" t="s">
        <v>504</v>
      </c>
      <c r="D171" s="222"/>
      <c r="E171" s="223">
        <v>36.854999999999997</v>
      </c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10"/>
      <c r="Z171" s="210"/>
      <c r="AA171" s="210"/>
      <c r="AB171" s="210"/>
      <c r="AC171" s="210"/>
      <c r="AD171" s="210"/>
      <c r="AE171" s="210"/>
      <c r="AF171" s="210"/>
      <c r="AG171" s="210" t="s">
        <v>207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17"/>
      <c r="B172" s="218"/>
      <c r="C172" s="260" t="s">
        <v>505</v>
      </c>
      <c r="D172" s="222"/>
      <c r="E172" s="223">
        <v>54.81</v>
      </c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10"/>
      <c r="Z172" s="210"/>
      <c r="AA172" s="210"/>
      <c r="AB172" s="210"/>
      <c r="AC172" s="210"/>
      <c r="AD172" s="210"/>
      <c r="AE172" s="210"/>
      <c r="AF172" s="210"/>
      <c r="AG172" s="210" t="s">
        <v>207</v>
      </c>
      <c r="AH172" s="210">
        <v>0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ht="22.5" outlineLevel="1" x14ac:dyDescent="0.2">
      <c r="A173" s="235">
        <v>49</v>
      </c>
      <c r="B173" s="236" t="s">
        <v>506</v>
      </c>
      <c r="C173" s="257" t="s">
        <v>507</v>
      </c>
      <c r="D173" s="237" t="s">
        <v>195</v>
      </c>
      <c r="E173" s="238">
        <v>126.315</v>
      </c>
      <c r="F173" s="239"/>
      <c r="G173" s="240">
        <f>ROUND(E173*F173,2)</f>
        <v>0</v>
      </c>
      <c r="H173" s="239"/>
      <c r="I173" s="240">
        <f>ROUND(E173*H173,2)</f>
        <v>0</v>
      </c>
      <c r="J173" s="239"/>
      <c r="K173" s="240">
        <f>ROUND(E173*J173,2)</f>
        <v>0</v>
      </c>
      <c r="L173" s="240">
        <v>21</v>
      </c>
      <c r="M173" s="240">
        <f>G173*(1+L173/100)</f>
        <v>0</v>
      </c>
      <c r="N173" s="240">
        <v>4.7299999999999998E-3</v>
      </c>
      <c r="O173" s="240">
        <f>ROUND(E173*N173,2)</f>
        <v>0.6</v>
      </c>
      <c r="P173" s="240">
        <v>0</v>
      </c>
      <c r="Q173" s="240">
        <f>ROUND(E173*P173,2)</f>
        <v>0</v>
      </c>
      <c r="R173" s="240" t="s">
        <v>502</v>
      </c>
      <c r="S173" s="240" t="s">
        <v>189</v>
      </c>
      <c r="T173" s="241" t="s">
        <v>190</v>
      </c>
      <c r="U173" s="220">
        <v>0.42</v>
      </c>
      <c r="V173" s="220">
        <f>ROUND(E173*U173,2)</f>
        <v>53.05</v>
      </c>
      <c r="W173" s="220"/>
      <c r="X173" s="220" t="s">
        <v>191</v>
      </c>
      <c r="Y173" s="210"/>
      <c r="Z173" s="210"/>
      <c r="AA173" s="210"/>
      <c r="AB173" s="210"/>
      <c r="AC173" s="210"/>
      <c r="AD173" s="210"/>
      <c r="AE173" s="210"/>
      <c r="AF173" s="210"/>
      <c r="AG173" s="210" t="s">
        <v>192</v>
      </c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60" t="s">
        <v>508</v>
      </c>
      <c r="D174" s="222"/>
      <c r="E174" s="223">
        <v>126.315</v>
      </c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10"/>
      <c r="Z174" s="210"/>
      <c r="AA174" s="210"/>
      <c r="AB174" s="210"/>
      <c r="AC174" s="210"/>
      <c r="AD174" s="210"/>
      <c r="AE174" s="210"/>
      <c r="AF174" s="210"/>
      <c r="AG174" s="210" t="s">
        <v>207</v>
      </c>
      <c r="AH174" s="210">
        <v>5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7">
        <v>50</v>
      </c>
      <c r="B175" s="218" t="s">
        <v>509</v>
      </c>
      <c r="C175" s="263" t="s">
        <v>510</v>
      </c>
      <c r="D175" s="219" t="s">
        <v>0</v>
      </c>
      <c r="E175" s="252"/>
      <c r="F175" s="221"/>
      <c r="G175" s="220">
        <f>ROUND(E175*F175,2)</f>
        <v>0</v>
      </c>
      <c r="H175" s="221"/>
      <c r="I175" s="220">
        <f>ROUND(E175*H175,2)</f>
        <v>0</v>
      </c>
      <c r="J175" s="221"/>
      <c r="K175" s="220">
        <f>ROUND(E175*J175,2)</f>
        <v>0</v>
      </c>
      <c r="L175" s="220">
        <v>21</v>
      </c>
      <c r="M175" s="220">
        <f>G175*(1+L175/100)</f>
        <v>0</v>
      </c>
      <c r="N175" s="220">
        <v>0</v>
      </c>
      <c r="O175" s="220">
        <f>ROUND(E175*N175,2)</f>
        <v>0</v>
      </c>
      <c r="P175" s="220">
        <v>0</v>
      </c>
      <c r="Q175" s="220">
        <f>ROUND(E175*P175,2)</f>
        <v>0</v>
      </c>
      <c r="R175" s="220" t="s">
        <v>502</v>
      </c>
      <c r="S175" s="220" t="s">
        <v>189</v>
      </c>
      <c r="T175" s="220" t="s">
        <v>190</v>
      </c>
      <c r="U175" s="220">
        <v>0</v>
      </c>
      <c r="V175" s="220">
        <f>ROUND(E175*U175,2)</f>
        <v>0</v>
      </c>
      <c r="W175" s="220"/>
      <c r="X175" s="220" t="s">
        <v>218</v>
      </c>
      <c r="Y175" s="210"/>
      <c r="Z175" s="210"/>
      <c r="AA175" s="210"/>
      <c r="AB175" s="210"/>
      <c r="AC175" s="210"/>
      <c r="AD175" s="210"/>
      <c r="AE175" s="210"/>
      <c r="AF175" s="210"/>
      <c r="AG175" s="210" t="s">
        <v>219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17"/>
      <c r="B176" s="218"/>
      <c r="C176" s="259" t="s">
        <v>272</v>
      </c>
      <c r="D176" s="251"/>
      <c r="E176" s="251"/>
      <c r="F176" s="251"/>
      <c r="G176" s="251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10"/>
      <c r="Z176" s="210"/>
      <c r="AA176" s="210"/>
      <c r="AB176" s="210"/>
      <c r="AC176" s="210"/>
      <c r="AD176" s="210"/>
      <c r="AE176" s="210"/>
      <c r="AF176" s="210"/>
      <c r="AG176" s="210" t="s">
        <v>200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x14ac:dyDescent="0.2">
      <c r="A177" s="229" t="s">
        <v>175</v>
      </c>
      <c r="B177" s="230" t="s">
        <v>108</v>
      </c>
      <c r="C177" s="255" t="s">
        <v>109</v>
      </c>
      <c r="D177" s="231"/>
      <c r="E177" s="232"/>
      <c r="F177" s="233"/>
      <c r="G177" s="233">
        <f>SUMIF(AG178:AG202,"&lt;&gt;NOR",G178:G202)</f>
        <v>0</v>
      </c>
      <c r="H177" s="233"/>
      <c r="I177" s="233">
        <f>SUM(I178:I202)</f>
        <v>0</v>
      </c>
      <c r="J177" s="233"/>
      <c r="K177" s="233">
        <f>SUM(K178:K202)</f>
        <v>0</v>
      </c>
      <c r="L177" s="233"/>
      <c r="M177" s="233">
        <f>SUM(M178:M202)</f>
        <v>0</v>
      </c>
      <c r="N177" s="233"/>
      <c r="O177" s="233">
        <f>SUM(O178:O202)</f>
        <v>1.82</v>
      </c>
      <c r="P177" s="233"/>
      <c r="Q177" s="233">
        <f>SUM(Q178:Q202)</f>
        <v>0.46</v>
      </c>
      <c r="R177" s="233"/>
      <c r="S177" s="233"/>
      <c r="T177" s="234"/>
      <c r="U177" s="228"/>
      <c r="V177" s="228">
        <f>SUM(V178:V202)</f>
        <v>325.87</v>
      </c>
      <c r="W177" s="228"/>
      <c r="X177" s="228"/>
      <c r="AG177" t="s">
        <v>176</v>
      </c>
    </row>
    <row r="178" spans="1:60" outlineLevel="1" x14ac:dyDescent="0.2">
      <c r="A178" s="235">
        <v>51</v>
      </c>
      <c r="B178" s="236" t="s">
        <v>511</v>
      </c>
      <c r="C178" s="257" t="s">
        <v>512</v>
      </c>
      <c r="D178" s="237" t="s">
        <v>222</v>
      </c>
      <c r="E178" s="238">
        <v>288.62</v>
      </c>
      <c r="F178" s="239"/>
      <c r="G178" s="240">
        <f>ROUND(E178*F178,2)</f>
        <v>0</v>
      </c>
      <c r="H178" s="239"/>
      <c r="I178" s="240">
        <f>ROUND(E178*H178,2)</f>
        <v>0</v>
      </c>
      <c r="J178" s="239"/>
      <c r="K178" s="240">
        <f>ROUND(E178*J178,2)</f>
        <v>0</v>
      </c>
      <c r="L178" s="240">
        <v>21</v>
      </c>
      <c r="M178" s="240">
        <f>G178*(1+L178/100)</f>
        <v>0</v>
      </c>
      <c r="N178" s="240">
        <v>0</v>
      </c>
      <c r="O178" s="240">
        <f>ROUND(E178*N178,2)</f>
        <v>0</v>
      </c>
      <c r="P178" s="240">
        <v>0</v>
      </c>
      <c r="Q178" s="240">
        <f>ROUND(E178*P178,2)</f>
        <v>0</v>
      </c>
      <c r="R178" s="240" t="s">
        <v>513</v>
      </c>
      <c r="S178" s="240" t="s">
        <v>189</v>
      </c>
      <c r="T178" s="241" t="s">
        <v>190</v>
      </c>
      <c r="U178" s="220">
        <v>3.5000000000000003E-2</v>
      </c>
      <c r="V178" s="220">
        <f>ROUND(E178*U178,2)</f>
        <v>10.1</v>
      </c>
      <c r="W178" s="220"/>
      <c r="X178" s="220" t="s">
        <v>191</v>
      </c>
      <c r="Y178" s="210"/>
      <c r="Z178" s="210"/>
      <c r="AA178" s="210"/>
      <c r="AB178" s="210"/>
      <c r="AC178" s="210"/>
      <c r="AD178" s="210"/>
      <c r="AE178" s="210"/>
      <c r="AF178" s="210"/>
      <c r="AG178" s="210" t="s">
        <v>192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60" t="s">
        <v>514</v>
      </c>
      <c r="D179" s="222"/>
      <c r="E179" s="223">
        <v>26.2</v>
      </c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10"/>
      <c r="Z179" s="210"/>
      <c r="AA179" s="210"/>
      <c r="AB179" s="210"/>
      <c r="AC179" s="210"/>
      <c r="AD179" s="210"/>
      <c r="AE179" s="210"/>
      <c r="AF179" s="210"/>
      <c r="AG179" s="210" t="s">
        <v>207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17"/>
      <c r="B180" s="218"/>
      <c r="C180" s="260" t="s">
        <v>515</v>
      </c>
      <c r="D180" s="222"/>
      <c r="E180" s="223">
        <v>25.4</v>
      </c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10"/>
      <c r="Z180" s="210"/>
      <c r="AA180" s="210"/>
      <c r="AB180" s="210"/>
      <c r="AC180" s="210"/>
      <c r="AD180" s="210"/>
      <c r="AE180" s="210"/>
      <c r="AF180" s="210"/>
      <c r="AG180" s="210" t="s">
        <v>207</v>
      </c>
      <c r="AH180" s="210">
        <v>0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17"/>
      <c r="B181" s="218"/>
      <c r="C181" s="260" t="s">
        <v>516</v>
      </c>
      <c r="D181" s="222"/>
      <c r="E181" s="223">
        <v>20.85</v>
      </c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10"/>
      <c r="Z181" s="210"/>
      <c r="AA181" s="210"/>
      <c r="AB181" s="210"/>
      <c r="AC181" s="210"/>
      <c r="AD181" s="210"/>
      <c r="AE181" s="210"/>
      <c r="AF181" s="210"/>
      <c r="AG181" s="210" t="s">
        <v>207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17"/>
      <c r="B182" s="218"/>
      <c r="C182" s="260" t="s">
        <v>517</v>
      </c>
      <c r="D182" s="222"/>
      <c r="E182" s="223">
        <v>32.299999999999997</v>
      </c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10"/>
      <c r="Z182" s="210"/>
      <c r="AA182" s="210"/>
      <c r="AB182" s="210"/>
      <c r="AC182" s="210"/>
      <c r="AD182" s="210"/>
      <c r="AE182" s="210"/>
      <c r="AF182" s="210"/>
      <c r="AG182" s="210" t="s">
        <v>207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60" t="s">
        <v>518</v>
      </c>
      <c r="D183" s="222"/>
      <c r="E183" s="223">
        <v>27.42</v>
      </c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10"/>
      <c r="Z183" s="210"/>
      <c r="AA183" s="210"/>
      <c r="AB183" s="210"/>
      <c r="AC183" s="210"/>
      <c r="AD183" s="210"/>
      <c r="AE183" s="210"/>
      <c r="AF183" s="210"/>
      <c r="AG183" s="210" t="s">
        <v>207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17"/>
      <c r="B184" s="218"/>
      <c r="C184" s="260" t="s">
        <v>519</v>
      </c>
      <c r="D184" s="222"/>
      <c r="E184" s="223">
        <v>20.2</v>
      </c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10"/>
      <c r="Z184" s="210"/>
      <c r="AA184" s="210"/>
      <c r="AB184" s="210"/>
      <c r="AC184" s="210"/>
      <c r="AD184" s="210"/>
      <c r="AE184" s="210"/>
      <c r="AF184" s="210"/>
      <c r="AG184" s="210" t="s">
        <v>207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60" t="s">
        <v>520</v>
      </c>
      <c r="D185" s="222"/>
      <c r="E185" s="223">
        <v>34.35</v>
      </c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10"/>
      <c r="Z185" s="210"/>
      <c r="AA185" s="210"/>
      <c r="AB185" s="210"/>
      <c r="AC185" s="210"/>
      <c r="AD185" s="210"/>
      <c r="AE185" s="210"/>
      <c r="AF185" s="210"/>
      <c r="AG185" s="210" t="s">
        <v>207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1" x14ac:dyDescent="0.2">
      <c r="A186" s="217"/>
      <c r="B186" s="218"/>
      <c r="C186" s="260" t="s">
        <v>521</v>
      </c>
      <c r="D186" s="222"/>
      <c r="E186" s="223">
        <v>20.85</v>
      </c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10"/>
      <c r="Z186" s="210"/>
      <c r="AA186" s="210"/>
      <c r="AB186" s="210"/>
      <c r="AC186" s="210"/>
      <c r="AD186" s="210"/>
      <c r="AE186" s="210"/>
      <c r="AF186" s="210"/>
      <c r="AG186" s="210" t="s">
        <v>207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1" x14ac:dyDescent="0.2">
      <c r="A187" s="217"/>
      <c r="B187" s="218"/>
      <c r="C187" s="260" t="s">
        <v>522</v>
      </c>
      <c r="D187" s="222"/>
      <c r="E187" s="223">
        <v>27.6</v>
      </c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10"/>
      <c r="Z187" s="210"/>
      <c r="AA187" s="210"/>
      <c r="AB187" s="210"/>
      <c r="AC187" s="210"/>
      <c r="AD187" s="210"/>
      <c r="AE187" s="210"/>
      <c r="AF187" s="210"/>
      <c r="AG187" s="210" t="s">
        <v>207</v>
      </c>
      <c r="AH187" s="210">
        <v>0</v>
      </c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17"/>
      <c r="B188" s="218"/>
      <c r="C188" s="260" t="s">
        <v>523</v>
      </c>
      <c r="D188" s="222"/>
      <c r="E188" s="223">
        <v>20.2</v>
      </c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10"/>
      <c r="Z188" s="210"/>
      <c r="AA188" s="210"/>
      <c r="AB188" s="210"/>
      <c r="AC188" s="210"/>
      <c r="AD188" s="210"/>
      <c r="AE188" s="210"/>
      <c r="AF188" s="210"/>
      <c r="AG188" s="210" t="s">
        <v>207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17"/>
      <c r="B189" s="218"/>
      <c r="C189" s="260" t="s">
        <v>524</v>
      </c>
      <c r="D189" s="222"/>
      <c r="E189" s="223">
        <v>33.25</v>
      </c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10"/>
      <c r="Z189" s="210"/>
      <c r="AA189" s="210"/>
      <c r="AB189" s="210"/>
      <c r="AC189" s="210"/>
      <c r="AD189" s="210"/>
      <c r="AE189" s="210"/>
      <c r="AF189" s="210"/>
      <c r="AG189" s="210" t="s">
        <v>207</v>
      </c>
      <c r="AH189" s="210">
        <v>0</v>
      </c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ht="22.5" outlineLevel="1" x14ac:dyDescent="0.2">
      <c r="A190" s="235">
        <v>52</v>
      </c>
      <c r="B190" s="236" t="s">
        <v>525</v>
      </c>
      <c r="C190" s="257" t="s">
        <v>526</v>
      </c>
      <c r="D190" s="237" t="s">
        <v>195</v>
      </c>
      <c r="E190" s="238">
        <v>459.94</v>
      </c>
      <c r="F190" s="239"/>
      <c r="G190" s="240">
        <f>ROUND(E190*F190,2)</f>
        <v>0</v>
      </c>
      <c r="H190" s="239"/>
      <c r="I190" s="240">
        <f>ROUND(E190*H190,2)</f>
        <v>0</v>
      </c>
      <c r="J190" s="239"/>
      <c r="K190" s="240">
        <f>ROUND(E190*J190,2)</f>
        <v>0</v>
      </c>
      <c r="L190" s="240">
        <v>21</v>
      </c>
      <c r="M190" s="240">
        <f>G190*(1+L190/100)</f>
        <v>0</v>
      </c>
      <c r="N190" s="240">
        <v>0</v>
      </c>
      <c r="O190" s="240">
        <f>ROUND(E190*N190,2)</f>
        <v>0</v>
      </c>
      <c r="P190" s="240">
        <v>1E-3</v>
      </c>
      <c r="Q190" s="240">
        <f>ROUND(E190*P190,2)</f>
        <v>0.46</v>
      </c>
      <c r="R190" s="240" t="s">
        <v>513</v>
      </c>
      <c r="S190" s="240" t="s">
        <v>189</v>
      </c>
      <c r="T190" s="241" t="s">
        <v>190</v>
      </c>
      <c r="U190" s="220">
        <v>0.105</v>
      </c>
      <c r="V190" s="220">
        <f>ROUND(E190*U190,2)</f>
        <v>48.29</v>
      </c>
      <c r="W190" s="220"/>
      <c r="X190" s="220" t="s">
        <v>191</v>
      </c>
      <c r="Y190" s="210"/>
      <c r="Z190" s="210"/>
      <c r="AA190" s="210"/>
      <c r="AB190" s="210"/>
      <c r="AC190" s="210"/>
      <c r="AD190" s="210"/>
      <c r="AE190" s="210"/>
      <c r="AF190" s="210"/>
      <c r="AG190" s="210" t="s">
        <v>192</v>
      </c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17"/>
      <c r="B191" s="218"/>
      <c r="C191" s="260" t="s">
        <v>378</v>
      </c>
      <c r="D191" s="222"/>
      <c r="E191" s="223">
        <v>185.9</v>
      </c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10"/>
      <c r="Z191" s="210"/>
      <c r="AA191" s="210"/>
      <c r="AB191" s="210"/>
      <c r="AC191" s="210"/>
      <c r="AD191" s="210"/>
      <c r="AE191" s="210"/>
      <c r="AF191" s="210"/>
      <c r="AG191" s="210" t="s">
        <v>207</v>
      </c>
      <c r="AH191" s="210">
        <v>0</v>
      </c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17"/>
      <c r="B192" s="218"/>
      <c r="C192" s="260" t="s">
        <v>379</v>
      </c>
      <c r="D192" s="222"/>
      <c r="E192" s="223">
        <v>191.8</v>
      </c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10"/>
      <c r="Z192" s="210"/>
      <c r="AA192" s="210"/>
      <c r="AB192" s="210"/>
      <c r="AC192" s="210"/>
      <c r="AD192" s="210"/>
      <c r="AE192" s="210"/>
      <c r="AF192" s="210"/>
      <c r="AG192" s="210" t="s">
        <v>207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17"/>
      <c r="B193" s="218"/>
      <c r="C193" s="260" t="s">
        <v>380</v>
      </c>
      <c r="D193" s="222"/>
      <c r="E193" s="223">
        <v>82.24</v>
      </c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10"/>
      <c r="Z193" s="210"/>
      <c r="AA193" s="210"/>
      <c r="AB193" s="210"/>
      <c r="AC193" s="210"/>
      <c r="AD193" s="210"/>
      <c r="AE193" s="210"/>
      <c r="AF193" s="210"/>
      <c r="AG193" s="210" t="s">
        <v>207</v>
      </c>
      <c r="AH193" s="210">
        <v>0</v>
      </c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ht="22.5" outlineLevel="1" x14ac:dyDescent="0.2">
      <c r="A194" s="235">
        <v>53</v>
      </c>
      <c r="B194" s="236" t="s">
        <v>527</v>
      </c>
      <c r="C194" s="257" t="s">
        <v>528</v>
      </c>
      <c r="D194" s="237" t="s">
        <v>195</v>
      </c>
      <c r="E194" s="238">
        <v>417.16</v>
      </c>
      <c r="F194" s="239"/>
      <c r="G194" s="240">
        <f>ROUND(E194*F194,2)</f>
        <v>0</v>
      </c>
      <c r="H194" s="239"/>
      <c r="I194" s="240">
        <f>ROUND(E194*H194,2)</f>
        <v>0</v>
      </c>
      <c r="J194" s="239"/>
      <c r="K194" s="240">
        <f>ROUND(E194*J194,2)</f>
        <v>0</v>
      </c>
      <c r="L194" s="240">
        <v>21</v>
      </c>
      <c r="M194" s="240">
        <f>G194*(1+L194/100)</f>
        <v>0</v>
      </c>
      <c r="N194" s="240">
        <v>3.8899999999999998E-3</v>
      </c>
      <c r="O194" s="240">
        <f>ROUND(E194*N194,2)</f>
        <v>1.62</v>
      </c>
      <c r="P194" s="240">
        <v>0</v>
      </c>
      <c r="Q194" s="240">
        <f>ROUND(E194*P194,2)</f>
        <v>0</v>
      </c>
      <c r="R194" s="240" t="s">
        <v>451</v>
      </c>
      <c r="S194" s="240" t="s">
        <v>189</v>
      </c>
      <c r="T194" s="241" t="s">
        <v>190</v>
      </c>
      <c r="U194" s="220">
        <v>0.53808999999999996</v>
      </c>
      <c r="V194" s="220">
        <f>ROUND(E194*U194,2)</f>
        <v>224.47</v>
      </c>
      <c r="W194" s="220"/>
      <c r="X194" s="220" t="s">
        <v>197</v>
      </c>
      <c r="Y194" s="210"/>
      <c r="Z194" s="210"/>
      <c r="AA194" s="210"/>
      <c r="AB194" s="210"/>
      <c r="AC194" s="210"/>
      <c r="AD194" s="210"/>
      <c r="AE194" s="210"/>
      <c r="AF194" s="210"/>
      <c r="AG194" s="210" t="s">
        <v>198</v>
      </c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ht="22.5" outlineLevel="1" x14ac:dyDescent="0.2">
      <c r="A195" s="217"/>
      <c r="B195" s="218"/>
      <c r="C195" s="258" t="s">
        <v>529</v>
      </c>
      <c r="D195" s="250"/>
      <c r="E195" s="250"/>
      <c r="F195" s="250"/>
      <c r="G195" s="25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10"/>
      <c r="Z195" s="210"/>
      <c r="AA195" s="210"/>
      <c r="AB195" s="210"/>
      <c r="AC195" s="210"/>
      <c r="AD195" s="210"/>
      <c r="AE195" s="210"/>
      <c r="AF195" s="210"/>
      <c r="AG195" s="210" t="s">
        <v>200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49" t="str">
        <f>C195</f>
        <v>lepení a dodávka podlahoviny z PVC, bez podkladu. Svaření podlahoviny. Dodávka a lepení podlahových soklíků z měkčeného PVC. Pastování a vyleštění podlah.</v>
      </c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60" t="s">
        <v>530</v>
      </c>
      <c r="D196" s="222"/>
      <c r="E196" s="223">
        <v>459.94</v>
      </c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10"/>
      <c r="Z196" s="210"/>
      <c r="AA196" s="210"/>
      <c r="AB196" s="210"/>
      <c r="AC196" s="210"/>
      <c r="AD196" s="210"/>
      <c r="AE196" s="210"/>
      <c r="AF196" s="210"/>
      <c r="AG196" s="210" t="s">
        <v>207</v>
      </c>
      <c r="AH196" s="210">
        <v>5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1" x14ac:dyDescent="0.2">
      <c r="A197" s="217"/>
      <c r="B197" s="218"/>
      <c r="C197" s="260" t="s">
        <v>531</v>
      </c>
      <c r="D197" s="222"/>
      <c r="E197" s="223">
        <v>-42.78</v>
      </c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10"/>
      <c r="Z197" s="210"/>
      <c r="AA197" s="210"/>
      <c r="AB197" s="210"/>
      <c r="AC197" s="210"/>
      <c r="AD197" s="210"/>
      <c r="AE197" s="210"/>
      <c r="AF197" s="210"/>
      <c r="AG197" s="210" t="s">
        <v>207</v>
      </c>
      <c r="AH197" s="210">
        <v>5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ht="22.5" outlineLevel="1" x14ac:dyDescent="0.2">
      <c r="A198" s="235">
        <v>54</v>
      </c>
      <c r="B198" s="236" t="s">
        <v>532</v>
      </c>
      <c r="C198" s="257" t="s">
        <v>533</v>
      </c>
      <c r="D198" s="237" t="s">
        <v>195</v>
      </c>
      <c r="E198" s="238">
        <v>42.78</v>
      </c>
      <c r="F198" s="239"/>
      <c r="G198" s="240">
        <f>ROUND(E198*F198,2)</f>
        <v>0</v>
      </c>
      <c r="H198" s="239"/>
      <c r="I198" s="240">
        <f>ROUND(E198*H198,2)</f>
        <v>0</v>
      </c>
      <c r="J198" s="239"/>
      <c r="K198" s="240">
        <f>ROUND(E198*J198,2)</f>
        <v>0</v>
      </c>
      <c r="L198" s="240">
        <v>21</v>
      </c>
      <c r="M198" s="240">
        <f>G198*(1+L198/100)</f>
        <v>0</v>
      </c>
      <c r="N198" s="240">
        <v>4.5999999999999999E-3</v>
      </c>
      <c r="O198" s="240">
        <f>ROUND(E198*N198,2)</f>
        <v>0.2</v>
      </c>
      <c r="P198" s="240">
        <v>0</v>
      </c>
      <c r="Q198" s="240">
        <f>ROUND(E198*P198,2)</f>
        <v>0</v>
      </c>
      <c r="R198" s="240" t="s">
        <v>451</v>
      </c>
      <c r="S198" s="240" t="s">
        <v>189</v>
      </c>
      <c r="T198" s="241" t="s">
        <v>190</v>
      </c>
      <c r="U198" s="220">
        <v>1.0054700000000001</v>
      </c>
      <c r="V198" s="220">
        <f>ROUND(E198*U198,2)</f>
        <v>43.01</v>
      </c>
      <c r="W198" s="220"/>
      <c r="X198" s="220" t="s">
        <v>197</v>
      </c>
      <c r="Y198" s="210"/>
      <c r="Z198" s="210"/>
      <c r="AA198" s="210"/>
      <c r="AB198" s="210"/>
      <c r="AC198" s="210"/>
      <c r="AD198" s="210"/>
      <c r="AE198" s="210"/>
      <c r="AF198" s="210"/>
      <c r="AG198" s="210" t="s">
        <v>198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ht="22.5" outlineLevel="1" x14ac:dyDescent="0.2">
      <c r="A199" s="217"/>
      <c r="B199" s="218"/>
      <c r="C199" s="258" t="s">
        <v>529</v>
      </c>
      <c r="D199" s="250"/>
      <c r="E199" s="250"/>
      <c r="F199" s="250"/>
      <c r="G199" s="25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10"/>
      <c r="Z199" s="210"/>
      <c r="AA199" s="210"/>
      <c r="AB199" s="210"/>
      <c r="AC199" s="210"/>
      <c r="AD199" s="210"/>
      <c r="AE199" s="210"/>
      <c r="AF199" s="210"/>
      <c r="AG199" s="210" t="s">
        <v>200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49" t="str">
        <f>C199</f>
        <v>lepení a dodávka podlahoviny z PVC, bez podkladu. Svaření podlahoviny. Dodávka a lepení podlahových soklíků z měkčeného PVC. Pastování a vyleštění podlah.</v>
      </c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17"/>
      <c r="B200" s="218"/>
      <c r="C200" s="260" t="s">
        <v>534</v>
      </c>
      <c r="D200" s="222"/>
      <c r="E200" s="223">
        <v>42.78</v>
      </c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10"/>
      <c r="Z200" s="210"/>
      <c r="AA200" s="210"/>
      <c r="AB200" s="210"/>
      <c r="AC200" s="210"/>
      <c r="AD200" s="210"/>
      <c r="AE200" s="210"/>
      <c r="AF200" s="210"/>
      <c r="AG200" s="210" t="s">
        <v>207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17">
        <v>55</v>
      </c>
      <c r="B201" s="218" t="s">
        <v>535</v>
      </c>
      <c r="C201" s="263" t="s">
        <v>536</v>
      </c>
      <c r="D201" s="219" t="s">
        <v>0</v>
      </c>
      <c r="E201" s="252"/>
      <c r="F201" s="221"/>
      <c r="G201" s="220">
        <f>ROUND(E201*F201,2)</f>
        <v>0</v>
      </c>
      <c r="H201" s="221"/>
      <c r="I201" s="220">
        <f>ROUND(E201*H201,2)</f>
        <v>0</v>
      </c>
      <c r="J201" s="221"/>
      <c r="K201" s="220">
        <f>ROUND(E201*J201,2)</f>
        <v>0</v>
      </c>
      <c r="L201" s="220">
        <v>21</v>
      </c>
      <c r="M201" s="220">
        <f>G201*(1+L201/100)</f>
        <v>0</v>
      </c>
      <c r="N201" s="220">
        <v>0</v>
      </c>
      <c r="O201" s="220">
        <f>ROUND(E201*N201,2)</f>
        <v>0</v>
      </c>
      <c r="P201" s="220">
        <v>0</v>
      </c>
      <c r="Q201" s="220">
        <f>ROUND(E201*P201,2)</f>
        <v>0</v>
      </c>
      <c r="R201" s="220" t="s">
        <v>513</v>
      </c>
      <c r="S201" s="220" t="s">
        <v>189</v>
      </c>
      <c r="T201" s="220" t="s">
        <v>190</v>
      </c>
      <c r="U201" s="220">
        <v>0</v>
      </c>
      <c r="V201" s="220">
        <f>ROUND(E201*U201,2)</f>
        <v>0</v>
      </c>
      <c r="W201" s="220"/>
      <c r="X201" s="220" t="s">
        <v>218</v>
      </c>
      <c r="Y201" s="210"/>
      <c r="Z201" s="210"/>
      <c r="AA201" s="210"/>
      <c r="AB201" s="210"/>
      <c r="AC201" s="210"/>
      <c r="AD201" s="210"/>
      <c r="AE201" s="210"/>
      <c r="AF201" s="210"/>
      <c r="AG201" s="210" t="s">
        <v>219</v>
      </c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17"/>
      <c r="B202" s="218"/>
      <c r="C202" s="259" t="s">
        <v>537</v>
      </c>
      <c r="D202" s="251"/>
      <c r="E202" s="251"/>
      <c r="F202" s="251"/>
      <c r="G202" s="251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10"/>
      <c r="Z202" s="210"/>
      <c r="AA202" s="210"/>
      <c r="AB202" s="210"/>
      <c r="AC202" s="210"/>
      <c r="AD202" s="210"/>
      <c r="AE202" s="210"/>
      <c r="AF202" s="210"/>
      <c r="AG202" s="210" t="s">
        <v>200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x14ac:dyDescent="0.2">
      <c r="A203" s="229" t="s">
        <v>175</v>
      </c>
      <c r="B203" s="230" t="s">
        <v>110</v>
      </c>
      <c r="C203" s="255" t="s">
        <v>111</v>
      </c>
      <c r="D203" s="231"/>
      <c r="E203" s="232"/>
      <c r="F203" s="233"/>
      <c r="G203" s="233">
        <f>SUMIF(AG204:AG208,"&lt;&gt;NOR",G204:G208)</f>
        <v>0</v>
      </c>
      <c r="H203" s="233"/>
      <c r="I203" s="233">
        <f>SUM(I204:I208)</f>
        <v>0</v>
      </c>
      <c r="J203" s="233"/>
      <c r="K203" s="233">
        <f>SUM(K204:K208)</f>
        <v>0</v>
      </c>
      <c r="L203" s="233"/>
      <c r="M203" s="233">
        <f>SUM(M204:M208)</f>
        <v>0</v>
      </c>
      <c r="N203" s="233"/>
      <c r="O203" s="233">
        <f>SUM(O204:O208)</f>
        <v>2.73</v>
      </c>
      <c r="P203" s="233"/>
      <c r="Q203" s="233">
        <f>SUM(Q204:Q208)</f>
        <v>0</v>
      </c>
      <c r="R203" s="233"/>
      <c r="S203" s="233"/>
      <c r="T203" s="234"/>
      <c r="U203" s="228"/>
      <c r="V203" s="228">
        <f>SUM(V204:V208)</f>
        <v>183.98</v>
      </c>
      <c r="W203" s="228"/>
      <c r="X203" s="228"/>
      <c r="AG203" t="s">
        <v>176</v>
      </c>
    </row>
    <row r="204" spans="1:60" outlineLevel="1" x14ac:dyDescent="0.2">
      <c r="A204" s="235">
        <v>56</v>
      </c>
      <c r="B204" s="236" t="s">
        <v>538</v>
      </c>
      <c r="C204" s="257" t="s">
        <v>539</v>
      </c>
      <c r="D204" s="237" t="s">
        <v>195</v>
      </c>
      <c r="E204" s="238">
        <v>459.94</v>
      </c>
      <c r="F204" s="239"/>
      <c r="G204" s="240">
        <f>ROUND(E204*F204,2)</f>
        <v>0</v>
      </c>
      <c r="H204" s="239"/>
      <c r="I204" s="240">
        <f>ROUND(E204*H204,2)</f>
        <v>0</v>
      </c>
      <c r="J204" s="239"/>
      <c r="K204" s="240">
        <f>ROUND(E204*J204,2)</f>
        <v>0</v>
      </c>
      <c r="L204" s="240">
        <v>21</v>
      </c>
      <c r="M204" s="240">
        <f>G204*(1+L204/100)</f>
        <v>0</v>
      </c>
      <c r="N204" s="240">
        <v>5.9300000000000004E-3</v>
      </c>
      <c r="O204" s="240">
        <f>ROUND(E204*N204,2)</f>
        <v>2.73</v>
      </c>
      <c r="P204" s="240">
        <v>0</v>
      </c>
      <c r="Q204" s="240">
        <f>ROUND(E204*P204,2)</f>
        <v>0</v>
      </c>
      <c r="R204" s="240" t="s">
        <v>540</v>
      </c>
      <c r="S204" s="240" t="s">
        <v>189</v>
      </c>
      <c r="T204" s="241" t="s">
        <v>190</v>
      </c>
      <c r="U204" s="220">
        <v>0.4</v>
      </c>
      <c r="V204" s="220">
        <f>ROUND(E204*U204,2)</f>
        <v>183.98</v>
      </c>
      <c r="W204" s="220"/>
      <c r="X204" s="220" t="s">
        <v>191</v>
      </c>
      <c r="Y204" s="210"/>
      <c r="Z204" s="210"/>
      <c r="AA204" s="210"/>
      <c r="AB204" s="210"/>
      <c r="AC204" s="210"/>
      <c r="AD204" s="210"/>
      <c r="AE204" s="210"/>
      <c r="AF204" s="210"/>
      <c r="AG204" s="210" t="s">
        <v>192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17"/>
      <c r="B205" s="218"/>
      <c r="C205" s="258" t="s">
        <v>541</v>
      </c>
      <c r="D205" s="250"/>
      <c r="E205" s="250"/>
      <c r="F205" s="250"/>
      <c r="G205" s="25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10"/>
      <c r="Z205" s="210"/>
      <c r="AA205" s="210"/>
      <c r="AB205" s="210"/>
      <c r="AC205" s="210"/>
      <c r="AD205" s="210"/>
      <c r="AE205" s="210"/>
      <c r="AF205" s="210"/>
      <c r="AG205" s="210" t="s">
        <v>200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17"/>
      <c r="B206" s="218"/>
      <c r="C206" s="260" t="s">
        <v>530</v>
      </c>
      <c r="D206" s="222"/>
      <c r="E206" s="223">
        <v>459.94</v>
      </c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10"/>
      <c r="Z206" s="210"/>
      <c r="AA206" s="210"/>
      <c r="AB206" s="210"/>
      <c r="AC206" s="210"/>
      <c r="AD206" s="210"/>
      <c r="AE206" s="210"/>
      <c r="AF206" s="210"/>
      <c r="AG206" s="210" t="s">
        <v>207</v>
      </c>
      <c r="AH206" s="210">
        <v>5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17">
        <v>57</v>
      </c>
      <c r="B207" s="218" t="s">
        <v>542</v>
      </c>
      <c r="C207" s="263" t="s">
        <v>543</v>
      </c>
      <c r="D207" s="219" t="s">
        <v>0</v>
      </c>
      <c r="E207" s="252"/>
      <c r="F207" s="221"/>
      <c r="G207" s="220">
        <f>ROUND(E207*F207,2)</f>
        <v>0</v>
      </c>
      <c r="H207" s="221"/>
      <c r="I207" s="220">
        <f>ROUND(E207*H207,2)</f>
        <v>0</v>
      </c>
      <c r="J207" s="221"/>
      <c r="K207" s="220">
        <f>ROUND(E207*J207,2)</f>
        <v>0</v>
      </c>
      <c r="L207" s="220">
        <v>21</v>
      </c>
      <c r="M207" s="220">
        <f>G207*(1+L207/100)</f>
        <v>0</v>
      </c>
      <c r="N207" s="220">
        <v>0</v>
      </c>
      <c r="O207" s="220">
        <f>ROUND(E207*N207,2)</f>
        <v>0</v>
      </c>
      <c r="P207" s="220">
        <v>0</v>
      </c>
      <c r="Q207" s="220">
        <f>ROUND(E207*P207,2)</f>
        <v>0</v>
      </c>
      <c r="R207" s="220" t="s">
        <v>540</v>
      </c>
      <c r="S207" s="220" t="s">
        <v>189</v>
      </c>
      <c r="T207" s="220" t="s">
        <v>190</v>
      </c>
      <c r="U207" s="220">
        <v>0</v>
      </c>
      <c r="V207" s="220">
        <f>ROUND(E207*U207,2)</f>
        <v>0</v>
      </c>
      <c r="W207" s="220"/>
      <c r="X207" s="220" t="s">
        <v>218</v>
      </c>
      <c r="Y207" s="210"/>
      <c r="Z207" s="210"/>
      <c r="AA207" s="210"/>
      <c r="AB207" s="210"/>
      <c r="AC207" s="210"/>
      <c r="AD207" s="210"/>
      <c r="AE207" s="210"/>
      <c r="AF207" s="210"/>
      <c r="AG207" s="210" t="s">
        <v>219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59" t="s">
        <v>272</v>
      </c>
      <c r="D208" s="251"/>
      <c r="E208" s="251"/>
      <c r="F208" s="251"/>
      <c r="G208" s="251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0"/>
      <c r="Z208" s="210"/>
      <c r="AA208" s="210"/>
      <c r="AB208" s="210"/>
      <c r="AC208" s="210"/>
      <c r="AD208" s="210"/>
      <c r="AE208" s="210"/>
      <c r="AF208" s="210"/>
      <c r="AG208" s="210" t="s">
        <v>200</v>
      </c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x14ac:dyDescent="0.2">
      <c r="A209" s="229" t="s">
        <v>175</v>
      </c>
      <c r="B209" s="230" t="s">
        <v>112</v>
      </c>
      <c r="C209" s="255" t="s">
        <v>113</v>
      </c>
      <c r="D209" s="231"/>
      <c r="E209" s="232"/>
      <c r="F209" s="233"/>
      <c r="G209" s="233">
        <f>SUMIF(AG210:AG219,"&lt;&gt;NOR",G210:G219)</f>
        <v>0</v>
      </c>
      <c r="H209" s="233"/>
      <c r="I209" s="233">
        <f>SUM(I210:I219)</f>
        <v>0</v>
      </c>
      <c r="J209" s="233"/>
      <c r="K209" s="233">
        <f>SUM(K210:K219)</f>
        <v>0</v>
      </c>
      <c r="L209" s="233"/>
      <c r="M209" s="233">
        <f>SUM(M210:M219)</f>
        <v>0</v>
      </c>
      <c r="N209" s="233"/>
      <c r="O209" s="233">
        <f>SUM(O210:O219)</f>
        <v>2.11</v>
      </c>
      <c r="P209" s="233"/>
      <c r="Q209" s="233">
        <f>SUM(Q210:Q219)</f>
        <v>0</v>
      </c>
      <c r="R209" s="233"/>
      <c r="S209" s="233"/>
      <c r="T209" s="234"/>
      <c r="U209" s="228"/>
      <c r="V209" s="228">
        <f>SUM(V210:V219)</f>
        <v>46.03</v>
      </c>
      <c r="W209" s="228"/>
      <c r="X209" s="228"/>
      <c r="AG209" t="s">
        <v>176</v>
      </c>
    </row>
    <row r="210" spans="1:60" outlineLevel="1" x14ac:dyDescent="0.2">
      <c r="A210" s="235">
        <v>58</v>
      </c>
      <c r="B210" s="236" t="s">
        <v>544</v>
      </c>
      <c r="C210" s="257" t="s">
        <v>545</v>
      </c>
      <c r="D210" s="237" t="s">
        <v>195</v>
      </c>
      <c r="E210" s="238">
        <v>30.375</v>
      </c>
      <c r="F210" s="239"/>
      <c r="G210" s="240">
        <f>ROUND(E210*F210,2)</f>
        <v>0</v>
      </c>
      <c r="H210" s="239"/>
      <c r="I210" s="240">
        <f>ROUND(E210*H210,2)</f>
        <v>0</v>
      </c>
      <c r="J210" s="239"/>
      <c r="K210" s="240">
        <f>ROUND(E210*J210,2)</f>
        <v>0</v>
      </c>
      <c r="L210" s="240">
        <v>21</v>
      </c>
      <c r="M210" s="240">
        <f>G210*(1+L210/100)</f>
        <v>0</v>
      </c>
      <c r="N210" s="240">
        <v>5.6730000000000003E-2</v>
      </c>
      <c r="O210" s="240">
        <f>ROUND(E210*N210,2)</f>
        <v>1.72</v>
      </c>
      <c r="P210" s="240">
        <v>0</v>
      </c>
      <c r="Q210" s="240">
        <f>ROUND(E210*P210,2)</f>
        <v>0</v>
      </c>
      <c r="R210" s="240" t="s">
        <v>451</v>
      </c>
      <c r="S210" s="240" t="s">
        <v>189</v>
      </c>
      <c r="T210" s="241" t="s">
        <v>190</v>
      </c>
      <c r="U210" s="220">
        <v>1.5155099999999999</v>
      </c>
      <c r="V210" s="220">
        <f>ROUND(E210*U210,2)</f>
        <v>46.03</v>
      </c>
      <c r="W210" s="220"/>
      <c r="X210" s="220" t="s">
        <v>197</v>
      </c>
      <c r="Y210" s="210"/>
      <c r="Z210" s="210"/>
      <c r="AA210" s="210"/>
      <c r="AB210" s="210"/>
      <c r="AC210" s="210"/>
      <c r="AD210" s="210"/>
      <c r="AE210" s="210"/>
      <c r="AF210" s="210"/>
      <c r="AG210" s="210" t="s">
        <v>198</v>
      </c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17"/>
      <c r="B211" s="218"/>
      <c r="C211" s="258" t="s">
        <v>546</v>
      </c>
      <c r="D211" s="250"/>
      <c r="E211" s="250"/>
      <c r="F211" s="250"/>
      <c r="G211" s="25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10"/>
      <c r="Z211" s="210"/>
      <c r="AA211" s="210"/>
      <c r="AB211" s="210"/>
      <c r="AC211" s="210"/>
      <c r="AD211" s="210"/>
      <c r="AE211" s="210"/>
      <c r="AF211" s="210"/>
      <c r="AG211" s="210" t="s">
        <v>200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49" t="str">
        <f>C211</f>
        <v>z dlaždic keramických kladených do malty, včetně spárování a podílu práce v omezeném prostoru a na malých plochách.</v>
      </c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60" t="s">
        <v>547</v>
      </c>
      <c r="D212" s="222"/>
      <c r="E212" s="223">
        <v>20.7</v>
      </c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10"/>
      <c r="Z212" s="210"/>
      <c r="AA212" s="210"/>
      <c r="AB212" s="210"/>
      <c r="AC212" s="210"/>
      <c r="AD212" s="210"/>
      <c r="AE212" s="210"/>
      <c r="AF212" s="210"/>
      <c r="AG212" s="210" t="s">
        <v>207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7"/>
      <c r="B213" s="218"/>
      <c r="C213" s="260" t="s">
        <v>548</v>
      </c>
      <c r="D213" s="222"/>
      <c r="E213" s="223">
        <v>3.6</v>
      </c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10"/>
      <c r="Z213" s="210"/>
      <c r="AA213" s="210"/>
      <c r="AB213" s="210"/>
      <c r="AC213" s="210"/>
      <c r="AD213" s="210"/>
      <c r="AE213" s="210"/>
      <c r="AF213" s="210"/>
      <c r="AG213" s="210" t="s">
        <v>207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17"/>
      <c r="B214" s="218"/>
      <c r="C214" s="260" t="s">
        <v>549</v>
      </c>
      <c r="D214" s="222"/>
      <c r="E214" s="223">
        <v>3.6</v>
      </c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10"/>
      <c r="Z214" s="210"/>
      <c r="AA214" s="210"/>
      <c r="AB214" s="210"/>
      <c r="AC214" s="210"/>
      <c r="AD214" s="210"/>
      <c r="AE214" s="210"/>
      <c r="AF214" s="210"/>
      <c r="AG214" s="210" t="s">
        <v>207</v>
      </c>
      <c r="AH214" s="210">
        <v>0</v>
      </c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1" x14ac:dyDescent="0.2">
      <c r="A215" s="217"/>
      <c r="B215" s="218"/>
      <c r="C215" s="260" t="s">
        <v>550</v>
      </c>
      <c r="D215" s="222"/>
      <c r="E215" s="223">
        <v>2.4750000000000001</v>
      </c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10"/>
      <c r="Z215" s="210"/>
      <c r="AA215" s="210"/>
      <c r="AB215" s="210"/>
      <c r="AC215" s="210"/>
      <c r="AD215" s="210"/>
      <c r="AE215" s="210"/>
      <c r="AF215" s="210"/>
      <c r="AG215" s="210" t="s">
        <v>207</v>
      </c>
      <c r="AH215" s="210">
        <v>0</v>
      </c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7">
        <v>59</v>
      </c>
      <c r="B216" s="218" t="s">
        <v>551</v>
      </c>
      <c r="C216" s="263" t="s">
        <v>552</v>
      </c>
      <c r="D216" s="219" t="s">
        <v>0</v>
      </c>
      <c r="E216" s="252"/>
      <c r="F216" s="221"/>
      <c r="G216" s="220">
        <f>ROUND(E216*F216,2)</f>
        <v>0</v>
      </c>
      <c r="H216" s="221"/>
      <c r="I216" s="220">
        <f>ROUND(E216*H216,2)</f>
        <v>0</v>
      </c>
      <c r="J216" s="221"/>
      <c r="K216" s="220">
        <f>ROUND(E216*J216,2)</f>
        <v>0</v>
      </c>
      <c r="L216" s="220">
        <v>21</v>
      </c>
      <c r="M216" s="220">
        <f>G216*(1+L216/100)</f>
        <v>0</v>
      </c>
      <c r="N216" s="220">
        <v>0</v>
      </c>
      <c r="O216" s="220">
        <f>ROUND(E216*N216,2)</f>
        <v>0</v>
      </c>
      <c r="P216" s="220">
        <v>0</v>
      </c>
      <c r="Q216" s="220">
        <f>ROUND(E216*P216,2)</f>
        <v>0</v>
      </c>
      <c r="R216" s="220" t="s">
        <v>553</v>
      </c>
      <c r="S216" s="220" t="s">
        <v>189</v>
      </c>
      <c r="T216" s="220" t="s">
        <v>190</v>
      </c>
      <c r="U216" s="220">
        <v>0</v>
      </c>
      <c r="V216" s="220">
        <f>ROUND(E216*U216,2)</f>
        <v>0</v>
      </c>
      <c r="W216" s="220"/>
      <c r="X216" s="220" t="s">
        <v>218</v>
      </c>
      <c r="Y216" s="210"/>
      <c r="Z216" s="210"/>
      <c r="AA216" s="210"/>
      <c r="AB216" s="210"/>
      <c r="AC216" s="210"/>
      <c r="AD216" s="210"/>
      <c r="AE216" s="210"/>
      <c r="AF216" s="210"/>
      <c r="AG216" s="210" t="s">
        <v>219</v>
      </c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ht="22.5" outlineLevel="1" x14ac:dyDescent="0.2">
      <c r="A217" s="235">
        <v>60</v>
      </c>
      <c r="B217" s="236" t="s">
        <v>554</v>
      </c>
      <c r="C217" s="257" t="s">
        <v>555</v>
      </c>
      <c r="D217" s="237" t="s">
        <v>195</v>
      </c>
      <c r="E217" s="238">
        <v>32.197499999999998</v>
      </c>
      <c r="F217" s="239"/>
      <c r="G217" s="240">
        <f>ROUND(E217*F217,2)</f>
        <v>0</v>
      </c>
      <c r="H217" s="239"/>
      <c r="I217" s="240">
        <f>ROUND(E217*H217,2)</f>
        <v>0</v>
      </c>
      <c r="J217" s="239"/>
      <c r="K217" s="240">
        <f>ROUND(E217*J217,2)</f>
        <v>0</v>
      </c>
      <c r="L217" s="240">
        <v>21</v>
      </c>
      <c r="M217" s="240">
        <f>G217*(1+L217/100)</f>
        <v>0</v>
      </c>
      <c r="N217" s="240">
        <v>1.2200000000000001E-2</v>
      </c>
      <c r="O217" s="240">
        <f>ROUND(E217*N217,2)</f>
        <v>0.39</v>
      </c>
      <c r="P217" s="240">
        <v>0</v>
      </c>
      <c r="Q217" s="240">
        <f>ROUND(E217*P217,2)</f>
        <v>0</v>
      </c>
      <c r="R217" s="240" t="s">
        <v>268</v>
      </c>
      <c r="S217" s="240" t="s">
        <v>189</v>
      </c>
      <c r="T217" s="241" t="s">
        <v>190</v>
      </c>
      <c r="U217" s="220">
        <v>0</v>
      </c>
      <c r="V217" s="220">
        <f>ROUND(E217*U217,2)</f>
        <v>0</v>
      </c>
      <c r="W217" s="220"/>
      <c r="X217" s="220" t="s">
        <v>182</v>
      </c>
      <c r="Y217" s="210"/>
      <c r="Z217" s="210"/>
      <c r="AA217" s="210"/>
      <c r="AB217" s="210"/>
      <c r="AC217" s="210"/>
      <c r="AD217" s="210"/>
      <c r="AE217" s="210"/>
      <c r="AF217" s="210"/>
      <c r="AG217" s="210" t="s">
        <v>183</v>
      </c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7"/>
      <c r="B218" s="218"/>
      <c r="C218" s="260" t="s">
        <v>556</v>
      </c>
      <c r="D218" s="222"/>
      <c r="E218" s="223">
        <v>30.375</v>
      </c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10"/>
      <c r="Z218" s="210"/>
      <c r="AA218" s="210"/>
      <c r="AB218" s="210"/>
      <c r="AC218" s="210"/>
      <c r="AD218" s="210"/>
      <c r="AE218" s="210"/>
      <c r="AF218" s="210"/>
      <c r="AG218" s="210" t="s">
        <v>207</v>
      </c>
      <c r="AH218" s="210">
        <v>5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7"/>
      <c r="B219" s="218"/>
      <c r="C219" s="262" t="s">
        <v>557</v>
      </c>
      <c r="D219" s="226"/>
      <c r="E219" s="227">
        <v>1.8225</v>
      </c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10"/>
      <c r="Z219" s="210"/>
      <c r="AA219" s="210"/>
      <c r="AB219" s="210"/>
      <c r="AC219" s="210"/>
      <c r="AD219" s="210"/>
      <c r="AE219" s="210"/>
      <c r="AF219" s="210"/>
      <c r="AG219" s="210" t="s">
        <v>207</v>
      </c>
      <c r="AH219" s="210">
        <v>4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x14ac:dyDescent="0.2">
      <c r="A220" s="229" t="s">
        <v>175</v>
      </c>
      <c r="B220" s="230" t="s">
        <v>114</v>
      </c>
      <c r="C220" s="255" t="s">
        <v>115</v>
      </c>
      <c r="D220" s="231"/>
      <c r="E220" s="232"/>
      <c r="F220" s="233"/>
      <c r="G220" s="233">
        <f>SUMIF(AG221:AG225,"&lt;&gt;NOR",G221:G225)</f>
        <v>0</v>
      </c>
      <c r="H220" s="233"/>
      <c r="I220" s="233">
        <f>SUM(I221:I225)</f>
        <v>0</v>
      </c>
      <c r="J220" s="233"/>
      <c r="K220" s="233">
        <f>SUM(K221:K225)</f>
        <v>0</v>
      </c>
      <c r="L220" s="233"/>
      <c r="M220" s="233">
        <f>SUM(M221:M225)</f>
        <v>0</v>
      </c>
      <c r="N220" s="233"/>
      <c r="O220" s="233">
        <f>SUM(O221:O225)</f>
        <v>0</v>
      </c>
      <c r="P220" s="233"/>
      <c r="Q220" s="233">
        <f>SUM(Q221:Q225)</f>
        <v>0</v>
      </c>
      <c r="R220" s="233"/>
      <c r="S220" s="233"/>
      <c r="T220" s="234"/>
      <c r="U220" s="228"/>
      <c r="V220" s="228">
        <f>SUM(V221:V225)</f>
        <v>1.08</v>
      </c>
      <c r="W220" s="228"/>
      <c r="X220" s="228"/>
      <c r="AG220" t="s">
        <v>176</v>
      </c>
    </row>
    <row r="221" spans="1:60" outlineLevel="1" x14ac:dyDescent="0.2">
      <c r="A221" s="235">
        <v>61</v>
      </c>
      <c r="B221" s="236" t="s">
        <v>558</v>
      </c>
      <c r="C221" s="257" t="s">
        <v>559</v>
      </c>
      <c r="D221" s="237" t="s">
        <v>195</v>
      </c>
      <c r="E221" s="238">
        <v>2.5</v>
      </c>
      <c r="F221" s="239"/>
      <c r="G221" s="240">
        <f>ROUND(E221*F221,2)</f>
        <v>0</v>
      </c>
      <c r="H221" s="239"/>
      <c r="I221" s="240">
        <f>ROUND(E221*H221,2)</f>
        <v>0</v>
      </c>
      <c r="J221" s="239"/>
      <c r="K221" s="240">
        <f>ROUND(E221*J221,2)</f>
        <v>0</v>
      </c>
      <c r="L221" s="240">
        <v>21</v>
      </c>
      <c r="M221" s="240">
        <f>G221*(1+L221/100)</f>
        <v>0</v>
      </c>
      <c r="N221" s="240">
        <v>4.2000000000000002E-4</v>
      </c>
      <c r="O221" s="240">
        <f>ROUND(E221*N221,2)</f>
        <v>0</v>
      </c>
      <c r="P221" s="240">
        <v>0</v>
      </c>
      <c r="Q221" s="240">
        <f>ROUND(E221*P221,2)</f>
        <v>0</v>
      </c>
      <c r="R221" s="240" t="s">
        <v>560</v>
      </c>
      <c r="S221" s="240" t="s">
        <v>189</v>
      </c>
      <c r="T221" s="241" t="s">
        <v>190</v>
      </c>
      <c r="U221" s="220">
        <v>0.28699999999999998</v>
      </c>
      <c r="V221" s="220">
        <f>ROUND(E221*U221,2)</f>
        <v>0.72</v>
      </c>
      <c r="W221" s="220"/>
      <c r="X221" s="220" t="s">
        <v>191</v>
      </c>
      <c r="Y221" s="210"/>
      <c r="Z221" s="210"/>
      <c r="AA221" s="210"/>
      <c r="AB221" s="210"/>
      <c r="AC221" s="210"/>
      <c r="AD221" s="210"/>
      <c r="AE221" s="210"/>
      <c r="AF221" s="210"/>
      <c r="AG221" s="210" t="s">
        <v>192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17"/>
      <c r="B222" s="218"/>
      <c r="C222" s="264" t="s">
        <v>561</v>
      </c>
      <c r="D222" s="253"/>
      <c r="E222" s="253"/>
      <c r="F222" s="253"/>
      <c r="G222" s="253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10"/>
      <c r="Z222" s="210"/>
      <c r="AA222" s="210"/>
      <c r="AB222" s="210"/>
      <c r="AC222" s="210"/>
      <c r="AD222" s="210"/>
      <c r="AE222" s="210"/>
      <c r="AF222" s="210"/>
      <c r="AG222" s="210" t="s">
        <v>277</v>
      </c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17"/>
      <c r="B223" s="218"/>
      <c r="C223" s="260" t="s">
        <v>562</v>
      </c>
      <c r="D223" s="222"/>
      <c r="E223" s="223">
        <v>2.5</v>
      </c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10"/>
      <c r="Z223" s="210"/>
      <c r="AA223" s="210"/>
      <c r="AB223" s="210"/>
      <c r="AC223" s="210"/>
      <c r="AD223" s="210"/>
      <c r="AE223" s="210"/>
      <c r="AF223" s="210"/>
      <c r="AG223" s="210" t="s">
        <v>207</v>
      </c>
      <c r="AH223" s="210">
        <v>0</v>
      </c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35">
        <v>62</v>
      </c>
      <c r="B224" s="236" t="s">
        <v>563</v>
      </c>
      <c r="C224" s="257" t="s">
        <v>564</v>
      </c>
      <c r="D224" s="237" t="s">
        <v>195</v>
      </c>
      <c r="E224" s="238">
        <v>2.5</v>
      </c>
      <c r="F224" s="239"/>
      <c r="G224" s="240">
        <f>ROUND(E224*F224,2)</f>
        <v>0</v>
      </c>
      <c r="H224" s="239"/>
      <c r="I224" s="240">
        <f>ROUND(E224*H224,2)</f>
        <v>0</v>
      </c>
      <c r="J224" s="239"/>
      <c r="K224" s="240">
        <f>ROUND(E224*J224,2)</f>
        <v>0</v>
      </c>
      <c r="L224" s="240">
        <v>21</v>
      </c>
      <c r="M224" s="240">
        <f>G224*(1+L224/100)</f>
        <v>0</v>
      </c>
      <c r="N224" s="240">
        <v>6.9999999999999994E-5</v>
      </c>
      <c r="O224" s="240">
        <f>ROUND(E224*N224,2)</f>
        <v>0</v>
      </c>
      <c r="P224" s="240">
        <v>0</v>
      </c>
      <c r="Q224" s="240">
        <f>ROUND(E224*P224,2)</f>
        <v>0</v>
      </c>
      <c r="R224" s="240" t="s">
        <v>560</v>
      </c>
      <c r="S224" s="240" t="s">
        <v>189</v>
      </c>
      <c r="T224" s="241" t="s">
        <v>190</v>
      </c>
      <c r="U224" s="220">
        <v>0.14399999999999999</v>
      </c>
      <c r="V224" s="220">
        <f>ROUND(E224*U224,2)</f>
        <v>0.36</v>
      </c>
      <c r="W224" s="220"/>
      <c r="X224" s="220" t="s">
        <v>191</v>
      </c>
      <c r="Y224" s="210"/>
      <c r="Z224" s="210"/>
      <c r="AA224" s="210"/>
      <c r="AB224" s="210"/>
      <c r="AC224" s="210"/>
      <c r="AD224" s="210"/>
      <c r="AE224" s="210"/>
      <c r="AF224" s="210"/>
      <c r="AG224" s="210" t="s">
        <v>192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17"/>
      <c r="B225" s="218"/>
      <c r="C225" s="260" t="s">
        <v>565</v>
      </c>
      <c r="D225" s="222"/>
      <c r="E225" s="223">
        <v>2.5</v>
      </c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10"/>
      <c r="Z225" s="210"/>
      <c r="AA225" s="210"/>
      <c r="AB225" s="210"/>
      <c r="AC225" s="210"/>
      <c r="AD225" s="210"/>
      <c r="AE225" s="210"/>
      <c r="AF225" s="210"/>
      <c r="AG225" s="210" t="s">
        <v>207</v>
      </c>
      <c r="AH225" s="210">
        <v>5</v>
      </c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x14ac:dyDescent="0.2">
      <c r="A226" s="229" t="s">
        <v>175</v>
      </c>
      <c r="B226" s="230" t="s">
        <v>116</v>
      </c>
      <c r="C226" s="255" t="s">
        <v>117</v>
      </c>
      <c r="D226" s="231"/>
      <c r="E226" s="232"/>
      <c r="F226" s="233"/>
      <c r="G226" s="233">
        <f>SUMIF(AG227:AG245,"&lt;&gt;NOR",G227:G245)</f>
        <v>0</v>
      </c>
      <c r="H226" s="233"/>
      <c r="I226" s="233">
        <f>SUM(I227:I245)</f>
        <v>0</v>
      </c>
      <c r="J226" s="233"/>
      <c r="K226" s="233">
        <f>SUM(K227:K245)</f>
        <v>0</v>
      </c>
      <c r="L226" s="233"/>
      <c r="M226" s="233">
        <f>SUM(M227:M245)</f>
        <v>0</v>
      </c>
      <c r="N226" s="233"/>
      <c r="O226" s="233">
        <f>SUM(O227:O245)</f>
        <v>0.82</v>
      </c>
      <c r="P226" s="233"/>
      <c r="Q226" s="233">
        <f>SUM(Q227:Q245)</f>
        <v>0</v>
      </c>
      <c r="R226" s="233"/>
      <c r="S226" s="233"/>
      <c r="T226" s="234"/>
      <c r="U226" s="228"/>
      <c r="V226" s="228">
        <f>SUM(V227:V245)</f>
        <v>267</v>
      </c>
      <c r="W226" s="228"/>
      <c r="X226" s="228"/>
      <c r="AG226" t="s">
        <v>176</v>
      </c>
    </row>
    <row r="227" spans="1:60" outlineLevel="1" x14ac:dyDescent="0.2">
      <c r="A227" s="235">
        <v>63</v>
      </c>
      <c r="B227" s="236" t="s">
        <v>566</v>
      </c>
      <c r="C227" s="257" t="s">
        <v>567</v>
      </c>
      <c r="D227" s="237" t="s">
        <v>195</v>
      </c>
      <c r="E227" s="238">
        <v>1308.2</v>
      </c>
      <c r="F227" s="239"/>
      <c r="G227" s="240">
        <f>ROUND(E227*F227,2)</f>
        <v>0</v>
      </c>
      <c r="H227" s="239"/>
      <c r="I227" s="240">
        <f>ROUND(E227*H227,2)</f>
        <v>0</v>
      </c>
      <c r="J227" s="239"/>
      <c r="K227" s="240">
        <f>ROUND(E227*J227,2)</f>
        <v>0</v>
      </c>
      <c r="L227" s="240">
        <v>21</v>
      </c>
      <c r="M227" s="240">
        <f>G227*(1+L227/100)</f>
        <v>0</v>
      </c>
      <c r="N227" s="240">
        <v>0</v>
      </c>
      <c r="O227" s="240">
        <f>ROUND(E227*N227,2)</f>
        <v>0</v>
      </c>
      <c r="P227" s="240">
        <v>0</v>
      </c>
      <c r="Q227" s="240">
        <f>ROUND(E227*P227,2)</f>
        <v>0</v>
      </c>
      <c r="R227" s="240" t="s">
        <v>568</v>
      </c>
      <c r="S227" s="240" t="s">
        <v>189</v>
      </c>
      <c r="T227" s="241" t="s">
        <v>190</v>
      </c>
      <c r="U227" s="220">
        <v>6.9709999999999994E-2</v>
      </c>
      <c r="V227" s="220">
        <f>ROUND(E227*U227,2)</f>
        <v>91.19</v>
      </c>
      <c r="W227" s="220"/>
      <c r="X227" s="220" t="s">
        <v>191</v>
      </c>
      <c r="Y227" s="210"/>
      <c r="Z227" s="210"/>
      <c r="AA227" s="210"/>
      <c r="AB227" s="210"/>
      <c r="AC227" s="210"/>
      <c r="AD227" s="210"/>
      <c r="AE227" s="210"/>
      <c r="AF227" s="210"/>
      <c r="AG227" s="210" t="s">
        <v>192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17"/>
      <c r="B228" s="218"/>
      <c r="C228" s="260" t="s">
        <v>569</v>
      </c>
      <c r="D228" s="222"/>
      <c r="E228" s="223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10"/>
      <c r="Z228" s="210"/>
      <c r="AA228" s="210"/>
      <c r="AB228" s="210"/>
      <c r="AC228" s="210"/>
      <c r="AD228" s="210"/>
      <c r="AE228" s="210"/>
      <c r="AF228" s="210"/>
      <c r="AG228" s="210" t="s">
        <v>207</v>
      </c>
      <c r="AH228" s="210">
        <v>0</v>
      </c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1" x14ac:dyDescent="0.2">
      <c r="A229" s="217"/>
      <c r="B229" s="218"/>
      <c r="C229" s="260" t="s">
        <v>333</v>
      </c>
      <c r="D229" s="222"/>
      <c r="E229" s="223">
        <v>78.599999999999994</v>
      </c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10"/>
      <c r="Z229" s="210"/>
      <c r="AA229" s="210"/>
      <c r="AB229" s="210"/>
      <c r="AC229" s="210"/>
      <c r="AD229" s="210"/>
      <c r="AE229" s="210"/>
      <c r="AF229" s="210"/>
      <c r="AG229" s="210" t="s">
        <v>207</v>
      </c>
      <c r="AH229" s="210">
        <v>0</v>
      </c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outlineLevel="1" x14ac:dyDescent="0.2">
      <c r="A230" s="217"/>
      <c r="B230" s="218"/>
      <c r="C230" s="260" t="s">
        <v>334</v>
      </c>
      <c r="D230" s="222"/>
      <c r="E230" s="223">
        <v>76.2</v>
      </c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10"/>
      <c r="Z230" s="210"/>
      <c r="AA230" s="210"/>
      <c r="AB230" s="210"/>
      <c r="AC230" s="210"/>
      <c r="AD230" s="210"/>
      <c r="AE230" s="210"/>
      <c r="AF230" s="210"/>
      <c r="AG230" s="210" t="s">
        <v>207</v>
      </c>
      <c r="AH230" s="210">
        <v>0</v>
      </c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outlineLevel="1" x14ac:dyDescent="0.2">
      <c r="A231" s="217"/>
      <c r="B231" s="218"/>
      <c r="C231" s="260" t="s">
        <v>570</v>
      </c>
      <c r="D231" s="222"/>
      <c r="E231" s="223">
        <v>62.55</v>
      </c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10"/>
      <c r="Z231" s="210"/>
      <c r="AA231" s="210"/>
      <c r="AB231" s="210"/>
      <c r="AC231" s="210"/>
      <c r="AD231" s="210"/>
      <c r="AE231" s="210"/>
      <c r="AF231" s="210"/>
      <c r="AG231" s="210" t="s">
        <v>207</v>
      </c>
      <c r="AH231" s="210">
        <v>0</v>
      </c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1" x14ac:dyDescent="0.2">
      <c r="A232" s="217"/>
      <c r="B232" s="218"/>
      <c r="C232" s="260" t="s">
        <v>571</v>
      </c>
      <c r="D232" s="222"/>
      <c r="E232" s="223">
        <v>96.9</v>
      </c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10"/>
      <c r="Z232" s="210"/>
      <c r="AA232" s="210"/>
      <c r="AB232" s="210"/>
      <c r="AC232" s="210"/>
      <c r="AD232" s="210"/>
      <c r="AE232" s="210"/>
      <c r="AF232" s="210"/>
      <c r="AG232" s="210" t="s">
        <v>207</v>
      </c>
      <c r="AH232" s="210">
        <v>0</v>
      </c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outlineLevel="1" x14ac:dyDescent="0.2">
      <c r="A233" s="217"/>
      <c r="B233" s="218"/>
      <c r="C233" s="260" t="s">
        <v>572</v>
      </c>
      <c r="D233" s="222"/>
      <c r="E233" s="223">
        <v>82.26</v>
      </c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10"/>
      <c r="Z233" s="210"/>
      <c r="AA233" s="210"/>
      <c r="AB233" s="210"/>
      <c r="AC233" s="210"/>
      <c r="AD233" s="210"/>
      <c r="AE233" s="210"/>
      <c r="AF233" s="210"/>
      <c r="AG233" s="210" t="s">
        <v>207</v>
      </c>
      <c r="AH233" s="210">
        <v>0</v>
      </c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1" x14ac:dyDescent="0.2">
      <c r="A234" s="217"/>
      <c r="B234" s="218"/>
      <c r="C234" s="260" t="s">
        <v>573</v>
      </c>
      <c r="D234" s="222"/>
      <c r="E234" s="223">
        <v>58.84</v>
      </c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10"/>
      <c r="Z234" s="210"/>
      <c r="AA234" s="210"/>
      <c r="AB234" s="210"/>
      <c r="AC234" s="210"/>
      <c r="AD234" s="210"/>
      <c r="AE234" s="210"/>
      <c r="AF234" s="210"/>
      <c r="AG234" s="210" t="s">
        <v>207</v>
      </c>
      <c r="AH234" s="210">
        <v>0</v>
      </c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1" x14ac:dyDescent="0.2">
      <c r="A235" s="217"/>
      <c r="B235" s="218"/>
      <c r="C235" s="260" t="s">
        <v>574</v>
      </c>
      <c r="D235" s="222"/>
      <c r="E235" s="223">
        <v>97.77</v>
      </c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10"/>
      <c r="Z235" s="210"/>
      <c r="AA235" s="210"/>
      <c r="AB235" s="210"/>
      <c r="AC235" s="210"/>
      <c r="AD235" s="210"/>
      <c r="AE235" s="210"/>
      <c r="AF235" s="210"/>
      <c r="AG235" s="210" t="s">
        <v>207</v>
      </c>
      <c r="AH235" s="210">
        <v>0</v>
      </c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1" x14ac:dyDescent="0.2">
      <c r="A236" s="217"/>
      <c r="B236" s="218"/>
      <c r="C236" s="260" t="s">
        <v>575</v>
      </c>
      <c r="D236" s="222"/>
      <c r="E236" s="223">
        <v>60.79</v>
      </c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10"/>
      <c r="Z236" s="210"/>
      <c r="AA236" s="210"/>
      <c r="AB236" s="210"/>
      <c r="AC236" s="210"/>
      <c r="AD236" s="210"/>
      <c r="AE236" s="210"/>
      <c r="AF236" s="210"/>
      <c r="AG236" s="210" t="s">
        <v>207</v>
      </c>
      <c r="AH236" s="210">
        <v>0</v>
      </c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1" x14ac:dyDescent="0.2">
      <c r="A237" s="217"/>
      <c r="B237" s="218"/>
      <c r="C237" s="260" t="s">
        <v>576</v>
      </c>
      <c r="D237" s="222"/>
      <c r="E237" s="223">
        <v>79.28</v>
      </c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10"/>
      <c r="Z237" s="210"/>
      <c r="AA237" s="210"/>
      <c r="AB237" s="210"/>
      <c r="AC237" s="210"/>
      <c r="AD237" s="210"/>
      <c r="AE237" s="210"/>
      <c r="AF237" s="210"/>
      <c r="AG237" s="210" t="s">
        <v>207</v>
      </c>
      <c r="AH237" s="210">
        <v>0</v>
      </c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outlineLevel="1" x14ac:dyDescent="0.2">
      <c r="A238" s="217"/>
      <c r="B238" s="218"/>
      <c r="C238" s="260" t="s">
        <v>577</v>
      </c>
      <c r="D238" s="222"/>
      <c r="E238" s="223">
        <v>58.84</v>
      </c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10"/>
      <c r="Z238" s="210"/>
      <c r="AA238" s="210"/>
      <c r="AB238" s="210"/>
      <c r="AC238" s="210"/>
      <c r="AD238" s="210"/>
      <c r="AE238" s="210"/>
      <c r="AF238" s="210"/>
      <c r="AG238" s="210" t="s">
        <v>207</v>
      </c>
      <c r="AH238" s="210">
        <v>0</v>
      </c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1" x14ac:dyDescent="0.2">
      <c r="A239" s="217"/>
      <c r="B239" s="218"/>
      <c r="C239" s="260" t="s">
        <v>578</v>
      </c>
      <c r="D239" s="222"/>
      <c r="E239" s="223">
        <v>96.23</v>
      </c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10"/>
      <c r="Z239" s="210"/>
      <c r="AA239" s="210"/>
      <c r="AB239" s="210"/>
      <c r="AC239" s="210"/>
      <c r="AD239" s="210"/>
      <c r="AE239" s="210"/>
      <c r="AF239" s="210"/>
      <c r="AG239" s="210" t="s">
        <v>207</v>
      </c>
      <c r="AH239" s="210">
        <v>0</v>
      </c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outlineLevel="1" x14ac:dyDescent="0.2">
      <c r="A240" s="217"/>
      <c r="B240" s="218"/>
      <c r="C240" s="260" t="s">
        <v>579</v>
      </c>
      <c r="D240" s="222"/>
      <c r="E240" s="223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10"/>
      <c r="Z240" s="210"/>
      <c r="AA240" s="210"/>
      <c r="AB240" s="210"/>
      <c r="AC240" s="210"/>
      <c r="AD240" s="210"/>
      <c r="AE240" s="210"/>
      <c r="AF240" s="210"/>
      <c r="AG240" s="210" t="s">
        <v>207</v>
      </c>
      <c r="AH240" s="210">
        <v>0</v>
      </c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outlineLevel="1" x14ac:dyDescent="0.2">
      <c r="A241" s="217"/>
      <c r="B241" s="218"/>
      <c r="C241" s="260" t="s">
        <v>378</v>
      </c>
      <c r="D241" s="222"/>
      <c r="E241" s="223">
        <v>185.9</v>
      </c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10"/>
      <c r="Z241" s="210"/>
      <c r="AA241" s="210"/>
      <c r="AB241" s="210"/>
      <c r="AC241" s="210"/>
      <c r="AD241" s="210"/>
      <c r="AE241" s="210"/>
      <c r="AF241" s="210"/>
      <c r="AG241" s="210" t="s">
        <v>207</v>
      </c>
      <c r="AH241" s="210">
        <v>0</v>
      </c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1" x14ac:dyDescent="0.2">
      <c r="A242" s="217"/>
      <c r="B242" s="218"/>
      <c r="C242" s="260" t="s">
        <v>379</v>
      </c>
      <c r="D242" s="222"/>
      <c r="E242" s="223">
        <v>191.8</v>
      </c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10"/>
      <c r="Z242" s="210"/>
      <c r="AA242" s="210"/>
      <c r="AB242" s="210"/>
      <c r="AC242" s="210"/>
      <c r="AD242" s="210"/>
      <c r="AE242" s="210"/>
      <c r="AF242" s="210"/>
      <c r="AG242" s="210" t="s">
        <v>207</v>
      </c>
      <c r="AH242" s="210">
        <v>0</v>
      </c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1" x14ac:dyDescent="0.2">
      <c r="A243" s="217"/>
      <c r="B243" s="218"/>
      <c r="C243" s="260" t="s">
        <v>380</v>
      </c>
      <c r="D243" s="222"/>
      <c r="E243" s="223">
        <v>82.24</v>
      </c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10"/>
      <c r="Z243" s="210"/>
      <c r="AA243" s="210"/>
      <c r="AB243" s="210"/>
      <c r="AC243" s="210"/>
      <c r="AD243" s="210"/>
      <c r="AE243" s="210"/>
      <c r="AF243" s="210"/>
      <c r="AG243" s="210" t="s">
        <v>207</v>
      </c>
      <c r="AH243" s="210">
        <v>0</v>
      </c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1" x14ac:dyDescent="0.2">
      <c r="A244" s="242">
        <v>64</v>
      </c>
      <c r="B244" s="243" t="s">
        <v>580</v>
      </c>
      <c r="C244" s="256" t="s">
        <v>581</v>
      </c>
      <c r="D244" s="244" t="s">
        <v>195</v>
      </c>
      <c r="E244" s="245">
        <v>1308.2</v>
      </c>
      <c r="F244" s="246"/>
      <c r="G244" s="247">
        <f>ROUND(E244*F244,2)</f>
        <v>0</v>
      </c>
      <c r="H244" s="246"/>
      <c r="I244" s="247">
        <f>ROUND(E244*H244,2)</f>
        <v>0</v>
      </c>
      <c r="J244" s="246"/>
      <c r="K244" s="247">
        <f>ROUND(E244*J244,2)</f>
        <v>0</v>
      </c>
      <c r="L244" s="247">
        <v>21</v>
      </c>
      <c r="M244" s="247">
        <f>G244*(1+L244/100)</f>
        <v>0</v>
      </c>
      <c r="N244" s="247">
        <v>1.7000000000000001E-4</v>
      </c>
      <c r="O244" s="247">
        <f>ROUND(E244*N244,2)</f>
        <v>0.22</v>
      </c>
      <c r="P244" s="247">
        <v>0</v>
      </c>
      <c r="Q244" s="247">
        <f>ROUND(E244*P244,2)</f>
        <v>0</v>
      </c>
      <c r="R244" s="247" t="s">
        <v>568</v>
      </c>
      <c r="S244" s="247" t="s">
        <v>189</v>
      </c>
      <c r="T244" s="248" t="s">
        <v>190</v>
      </c>
      <c r="U244" s="220">
        <v>3.2480000000000002E-2</v>
      </c>
      <c r="V244" s="220">
        <f>ROUND(E244*U244,2)</f>
        <v>42.49</v>
      </c>
      <c r="W244" s="220"/>
      <c r="X244" s="220" t="s">
        <v>191</v>
      </c>
      <c r="Y244" s="210"/>
      <c r="Z244" s="210"/>
      <c r="AA244" s="210"/>
      <c r="AB244" s="210"/>
      <c r="AC244" s="210"/>
      <c r="AD244" s="210"/>
      <c r="AE244" s="210"/>
      <c r="AF244" s="210"/>
      <c r="AG244" s="210" t="s">
        <v>192</v>
      </c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1" x14ac:dyDescent="0.2">
      <c r="A245" s="242">
        <v>65</v>
      </c>
      <c r="B245" s="243" t="s">
        <v>582</v>
      </c>
      <c r="C245" s="256" t="s">
        <v>583</v>
      </c>
      <c r="D245" s="244" t="s">
        <v>195</v>
      </c>
      <c r="E245" s="245">
        <v>1308.2</v>
      </c>
      <c r="F245" s="246"/>
      <c r="G245" s="247">
        <f>ROUND(E245*F245,2)</f>
        <v>0</v>
      </c>
      <c r="H245" s="246"/>
      <c r="I245" s="247">
        <f>ROUND(E245*H245,2)</f>
        <v>0</v>
      </c>
      <c r="J245" s="246"/>
      <c r="K245" s="247">
        <f>ROUND(E245*J245,2)</f>
        <v>0</v>
      </c>
      <c r="L245" s="247">
        <v>21</v>
      </c>
      <c r="M245" s="247">
        <f>G245*(1+L245/100)</f>
        <v>0</v>
      </c>
      <c r="N245" s="247">
        <v>4.6000000000000001E-4</v>
      </c>
      <c r="O245" s="247">
        <f>ROUND(E245*N245,2)</f>
        <v>0.6</v>
      </c>
      <c r="P245" s="247">
        <v>0</v>
      </c>
      <c r="Q245" s="247">
        <f>ROUND(E245*P245,2)</f>
        <v>0</v>
      </c>
      <c r="R245" s="247" t="s">
        <v>568</v>
      </c>
      <c r="S245" s="247" t="s">
        <v>189</v>
      </c>
      <c r="T245" s="248" t="s">
        <v>190</v>
      </c>
      <c r="U245" s="220">
        <v>0.10191</v>
      </c>
      <c r="V245" s="220">
        <f>ROUND(E245*U245,2)</f>
        <v>133.32</v>
      </c>
      <c r="W245" s="220"/>
      <c r="X245" s="220" t="s">
        <v>191</v>
      </c>
      <c r="Y245" s="210"/>
      <c r="Z245" s="210"/>
      <c r="AA245" s="210"/>
      <c r="AB245" s="210"/>
      <c r="AC245" s="210"/>
      <c r="AD245" s="210"/>
      <c r="AE245" s="210"/>
      <c r="AF245" s="210"/>
      <c r="AG245" s="210" t="s">
        <v>192</v>
      </c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x14ac:dyDescent="0.2">
      <c r="A246" s="229" t="s">
        <v>175</v>
      </c>
      <c r="B246" s="230" t="s">
        <v>118</v>
      </c>
      <c r="C246" s="255" t="s">
        <v>119</v>
      </c>
      <c r="D246" s="231"/>
      <c r="E246" s="232"/>
      <c r="F246" s="233"/>
      <c r="G246" s="233">
        <f>SUMIF(AG247:AG261,"&lt;&gt;NOR",G247:G261)</f>
        <v>0</v>
      </c>
      <c r="H246" s="233"/>
      <c r="I246" s="233">
        <f>SUM(I247:I261)</f>
        <v>0</v>
      </c>
      <c r="J246" s="233"/>
      <c r="K246" s="233">
        <f>SUM(K247:K261)</f>
        <v>0</v>
      </c>
      <c r="L246" s="233"/>
      <c r="M246" s="233">
        <f>SUM(M247:M261)</f>
        <v>0</v>
      </c>
      <c r="N246" s="233"/>
      <c r="O246" s="233">
        <f>SUM(O247:O261)</f>
        <v>0.15000000000000002</v>
      </c>
      <c r="P246" s="233"/>
      <c r="Q246" s="233">
        <f>SUM(Q247:Q261)</f>
        <v>0</v>
      </c>
      <c r="R246" s="233"/>
      <c r="S246" s="233"/>
      <c r="T246" s="234"/>
      <c r="U246" s="228"/>
      <c r="V246" s="228">
        <f>SUM(V247:V261)</f>
        <v>26.14</v>
      </c>
      <c r="W246" s="228"/>
      <c r="X246" s="228"/>
      <c r="AG246" t="s">
        <v>176</v>
      </c>
    </row>
    <row r="247" spans="1:60" outlineLevel="1" x14ac:dyDescent="0.2">
      <c r="A247" s="235">
        <v>66</v>
      </c>
      <c r="B247" s="236" t="s">
        <v>584</v>
      </c>
      <c r="C247" s="257" t="s">
        <v>585</v>
      </c>
      <c r="D247" s="237" t="s">
        <v>195</v>
      </c>
      <c r="E247" s="238">
        <v>87.12</v>
      </c>
      <c r="F247" s="239"/>
      <c r="G247" s="240">
        <f>ROUND(E247*F247,2)</f>
        <v>0</v>
      </c>
      <c r="H247" s="239"/>
      <c r="I247" s="240">
        <f>ROUND(E247*H247,2)</f>
        <v>0</v>
      </c>
      <c r="J247" s="239"/>
      <c r="K247" s="240">
        <f>ROUND(E247*J247,2)</f>
        <v>0</v>
      </c>
      <c r="L247" s="240">
        <v>21</v>
      </c>
      <c r="M247" s="240">
        <f>G247*(1+L247/100)</f>
        <v>0</v>
      </c>
      <c r="N247" s="240">
        <v>0</v>
      </c>
      <c r="O247" s="240">
        <f>ROUND(E247*N247,2)</f>
        <v>0</v>
      </c>
      <c r="P247" s="240">
        <v>0</v>
      </c>
      <c r="Q247" s="240">
        <f>ROUND(E247*P247,2)</f>
        <v>0</v>
      </c>
      <c r="R247" s="240" t="s">
        <v>586</v>
      </c>
      <c r="S247" s="240" t="s">
        <v>189</v>
      </c>
      <c r="T247" s="241" t="s">
        <v>190</v>
      </c>
      <c r="U247" s="220">
        <v>0.3</v>
      </c>
      <c r="V247" s="220">
        <f>ROUND(E247*U247,2)</f>
        <v>26.14</v>
      </c>
      <c r="W247" s="220"/>
      <c r="X247" s="220" t="s">
        <v>191</v>
      </c>
      <c r="Y247" s="210"/>
      <c r="Z247" s="210"/>
      <c r="AA247" s="210"/>
      <c r="AB247" s="210"/>
      <c r="AC247" s="210"/>
      <c r="AD247" s="210"/>
      <c r="AE247" s="210"/>
      <c r="AF247" s="210"/>
      <c r="AG247" s="210" t="s">
        <v>192</v>
      </c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17"/>
      <c r="B248" s="218"/>
      <c r="C248" s="260" t="s">
        <v>587</v>
      </c>
      <c r="D248" s="222"/>
      <c r="E248" s="223">
        <v>5.76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0"/>
      <c r="Z248" s="210"/>
      <c r="AA248" s="210"/>
      <c r="AB248" s="210"/>
      <c r="AC248" s="210"/>
      <c r="AD248" s="210"/>
      <c r="AE248" s="210"/>
      <c r="AF248" s="210"/>
      <c r="AG248" s="210" t="s">
        <v>207</v>
      </c>
      <c r="AH248" s="210">
        <v>0</v>
      </c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1" x14ac:dyDescent="0.2">
      <c r="A249" s="217"/>
      <c r="B249" s="218"/>
      <c r="C249" s="260" t="s">
        <v>588</v>
      </c>
      <c r="D249" s="222"/>
      <c r="E249" s="223">
        <v>18</v>
      </c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10"/>
      <c r="Z249" s="210"/>
      <c r="AA249" s="210"/>
      <c r="AB249" s="210"/>
      <c r="AC249" s="210"/>
      <c r="AD249" s="210"/>
      <c r="AE249" s="210"/>
      <c r="AF249" s="210"/>
      <c r="AG249" s="210" t="s">
        <v>207</v>
      </c>
      <c r="AH249" s="210">
        <v>0</v>
      </c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17"/>
      <c r="B250" s="218"/>
      <c r="C250" s="260" t="s">
        <v>589</v>
      </c>
      <c r="D250" s="222"/>
      <c r="E250" s="223">
        <v>5.76</v>
      </c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10"/>
      <c r="Z250" s="210"/>
      <c r="AA250" s="210"/>
      <c r="AB250" s="210"/>
      <c r="AC250" s="210"/>
      <c r="AD250" s="210"/>
      <c r="AE250" s="210"/>
      <c r="AF250" s="210"/>
      <c r="AG250" s="210" t="s">
        <v>207</v>
      </c>
      <c r="AH250" s="210">
        <v>0</v>
      </c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outlineLevel="1" x14ac:dyDescent="0.2">
      <c r="A251" s="217"/>
      <c r="B251" s="218"/>
      <c r="C251" s="260" t="s">
        <v>590</v>
      </c>
      <c r="D251" s="222"/>
      <c r="E251" s="223">
        <v>40.32</v>
      </c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10"/>
      <c r="Z251" s="210"/>
      <c r="AA251" s="210"/>
      <c r="AB251" s="210"/>
      <c r="AC251" s="210"/>
      <c r="AD251" s="210"/>
      <c r="AE251" s="210"/>
      <c r="AF251" s="210"/>
      <c r="AG251" s="210" t="s">
        <v>207</v>
      </c>
      <c r="AH251" s="210">
        <v>0</v>
      </c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1" x14ac:dyDescent="0.2">
      <c r="A252" s="217"/>
      <c r="B252" s="218"/>
      <c r="C252" s="260" t="s">
        <v>591</v>
      </c>
      <c r="D252" s="222"/>
      <c r="E252" s="223">
        <v>17.28</v>
      </c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10"/>
      <c r="Z252" s="210"/>
      <c r="AA252" s="210"/>
      <c r="AB252" s="210"/>
      <c r="AC252" s="210"/>
      <c r="AD252" s="210"/>
      <c r="AE252" s="210"/>
      <c r="AF252" s="210"/>
      <c r="AG252" s="210" t="s">
        <v>207</v>
      </c>
      <c r="AH252" s="210">
        <v>0</v>
      </c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outlineLevel="1" x14ac:dyDescent="0.2">
      <c r="A253" s="235">
        <v>67</v>
      </c>
      <c r="B253" s="236" t="s">
        <v>592</v>
      </c>
      <c r="C253" s="257" t="s">
        <v>593</v>
      </c>
      <c r="D253" s="237" t="s">
        <v>195</v>
      </c>
      <c r="E253" s="238">
        <v>5.76</v>
      </c>
      <c r="F253" s="239"/>
      <c r="G253" s="240">
        <f>ROUND(E253*F253,2)</f>
        <v>0</v>
      </c>
      <c r="H253" s="239"/>
      <c r="I253" s="240">
        <f>ROUND(E253*H253,2)</f>
        <v>0</v>
      </c>
      <c r="J253" s="239"/>
      <c r="K253" s="240">
        <f>ROUND(E253*J253,2)</f>
        <v>0</v>
      </c>
      <c r="L253" s="240">
        <v>21</v>
      </c>
      <c r="M253" s="240">
        <f>G253*(1+L253/100)</f>
        <v>0</v>
      </c>
      <c r="N253" s="240">
        <v>1.6999999999999999E-3</v>
      </c>
      <c r="O253" s="240">
        <f>ROUND(E253*N253,2)</f>
        <v>0.01</v>
      </c>
      <c r="P253" s="240">
        <v>0</v>
      </c>
      <c r="Q253" s="240">
        <f>ROUND(E253*P253,2)</f>
        <v>0</v>
      </c>
      <c r="R253" s="240" t="s">
        <v>268</v>
      </c>
      <c r="S253" s="240" t="s">
        <v>189</v>
      </c>
      <c r="T253" s="241" t="s">
        <v>190</v>
      </c>
      <c r="U253" s="220">
        <v>0</v>
      </c>
      <c r="V253" s="220">
        <f>ROUND(E253*U253,2)</f>
        <v>0</v>
      </c>
      <c r="W253" s="220"/>
      <c r="X253" s="220" t="s">
        <v>182</v>
      </c>
      <c r="Y253" s="210"/>
      <c r="Z253" s="210"/>
      <c r="AA253" s="210"/>
      <c r="AB253" s="210"/>
      <c r="AC253" s="210"/>
      <c r="AD253" s="210"/>
      <c r="AE253" s="210"/>
      <c r="AF253" s="210"/>
      <c r="AG253" s="210" t="s">
        <v>183</v>
      </c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</row>
    <row r="254" spans="1:60" outlineLevel="1" x14ac:dyDescent="0.2">
      <c r="A254" s="217"/>
      <c r="B254" s="218"/>
      <c r="C254" s="260" t="s">
        <v>587</v>
      </c>
      <c r="D254" s="222"/>
      <c r="E254" s="223">
        <v>5.76</v>
      </c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10"/>
      <c r="Z254" s="210"/>
      <c r="AA254" s="210"/>
      <c r="AB254" s="210"/>
      <c r="AC254" s="210"/>
      <c r="AD254" s="210"/>
      <c r="AE254" s="210"/>
      <c r="AF254" s="210"/>
      <c r="AG254" s="210" t="s">
        <v>207</v>
      </c>
      <c r="AH254" s="210">
        <v>0</v>
      </c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outlineLevel="1" x14ac:dyDescent="0.2">
      <c r="A255" s="235">
        <v>68</v>
      </c>
      <c r="B255" s="236" t="s">
        <v>594</v>
      </c>
      <c r="C255" s="257" t="s">
        <v>593</v>
      </c>
      <c r="D255" s="237" t="s">
        <v>195</v>
      </c>
      <c r="E255" s="238">
        <v>23.76</v>
      </c>
      <c r="F255" s="239"/>
      <c r="G255" s="240">
        <f>ROUND(E255*F255,2)</f>
        <v>0</v>
      </c>
      <c r="H255" s="239"/>
      <c r="I255" s="240">
        <f>ROUND(E255*H255,2)</f>
        <v>0</v>
      </c>
      <c r="J255" s="239"/>
      <c r="K255" s="240">
        <f>ROUND(E255*J255,2)</f>
        <v>0</v>
      </c>
      <c r="L255" s="240">
        <v>21</v>
      </c>
      <c r="M255" s="240">
        <f>G255*(1+L255/100)</f>
        <v>0</v>
      </c>
      <c r="N255" s="240">
        <v>1.6999999999999999E-3</v>
      </c>
      <c r="O255" s="240">
        <f>ROUND(E255*N255,2)</f>
        <v>0.04</v>
      </c>
      <c r="P255" s="240">
        <v>0</v>
      </c>
      <c r="Q255" s="240">
        <f>ROUND(E255*P255,2)</f>
        <v>0</v>
      </c>
      <c r="R255" s="240" t="s">
        <v>268</v>
      </c>
      <c r="S255" s="240" t="s">
        <v>189</v>
      </c>
      <c r="T255" s="241" t="s">
        <v>190</v>
      </c>
      <c r="U255" s="220">
        <v>0</v>
      </c>
      <c r="V255" s="220">
        <f>ROUND(E255*U255,2)</f>
        <v>0</v>
      </c>
      <c r="W255" s="220"/>
      <c r="X255" s="220" t="s">
        <v>182</v>
      </c>
      <c r="Y255" s="210"/>
      <c r="Z255" s="210"/>
      <c r="AA255" s="210"/>
      <c r="AB255" s="210"/>
      <c r="AC255" s="210"/>
      <c r="AD255" s="210"/>
      <c r="AE255" s="210"/>
      <c r="AF255" s="210"/>
      <c r="AG255" s="210" t="s">
        <v>183</v>
      </c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</row>
    <row r="256" spans="1:60" outlineLevel="1" x14ac:dyDescent="0.2">
      <c r="A256" s="217"/>
      <c r="B256" s="218"/>
      <c r="C256" s="260" t="s">
        <v>588</v>
      </c>
      <c r="D256" s="222"/>
      <c r="E256" s="223">
        <v>18</v>
      </c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10"/>
      <c r="Z256" s="210"/>
      <c r="AA256" s="210"/>
      <c r="AB256" s="210"/>
      <c r="AC256" s="210"/>
      <c r="AD256" s="210"/>
      <c r="AE256" s="210"/>
      <c r="AF256" s="210"/>
      <c r="AG256" s="210" t="s">
        <v>207</v>
      </c>
      <c r="AH256" s="210">
        <v>0</v>
      </c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1" x14ac:dyDescent="0.2">
      <c r="A257" s="217"/>
      <c r="B257" s="218"/>
      <c r="C257" s="260" t="s">
        <v>589</v>
      </c>
      <c r="D257" s="222"/>
      <c r="E257" s="223">
        <v>5.76</v>
      </c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10"/>
      <c r="Z257" s="210"/>
      <c r="AA257" s="210"/>
      <c r="AB257" s="210"/>
      <c r="AC257" s="210"/>
      <c r="AD257" s="210"/>
      <c r="AE257" s="210"/>
      <c r="AF257" s="210"/>
      <c r="AG257" s="210" t="s">
        <v>207</v>
      </c>
      <c r="AH257" s="210">
        <v>0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outlineLevel="1" x14ac:dyDescent="0.2">
      <c r="A258" s="235">
        <v>69</v>
      </c>
      <c r="B258" s="236" t="s">
        <v>595</v>
      </c>
      <c r="C258" s="257" t="s">
        <v>593</v>
      </c>
      <c r="D258" s="237" t="s">
        <v>195</v>
      </c>
      <c r="E258" s="238">
        <v>57.6</v>
      </c>
      <c r="F258" s="239"/>
      <c r="G258" s="240">
        <f>ROUND(E258*F258,2)</f>
        <v>0</v>
      </c>
      <c r="H258" s="239"/>
      <c r="I258" s="240">
        <f>ROUND(E258*H258,2)</f>
        <v>0</v>
      </c>
      <c r="J258" s="239"/>
      <c r="K258" s="240">
        <f>ROUND(E258*J258,2)</f>
        <v>0</v>
      </c>
      <c r="L258" s="240">
        <v>21</v>
      </c>
      <c r="M258" s="240">
        <f>G258*(1+L258/100)</f>
        <v>0</v>
      </c>
      <c r="N258" s="240">
        <v>1.6999999999999999E-3</v>
      </c>
      <c r="O258" s="240">
        <f>ROUND(E258*N258,2)</f>
        <v>0.1</v>
      </c>
      <c r="P258" s="240">
        <v>0</v>
      </c>
      <c r="Q258" s="240">
        <f>ROUND(E258*P258,2)</f>
        <v>0</v>
      </c>
      <c r="R258" s="240" t="s">
        <v>268</v>
      </c>
      <c r="S258" s="240" t="s">
        <v>189</v>
      </c>
      <c r="T258" s="241" t="s">
        <v>190</v>
      </c>
      <c r="U258" s="220">
        <v>0</v>
      </c>
      <c r="V258" s="220">
        <f>ROUND(E258*U258,2)</f>
        <v>0</v>
      </c>
      <c r="W258" s="220"/>
      <c r="X258" s="220" t="s">
        <v>182</v>
      </c>
      <c r="Y258" s="210"/>
      <c r="Z258" s="210"/>
      <c r="AA258" s="210"/>
      <c r="AB258" s="210"/>
      <c r="AC258" s="210"/>
      <c r="AD258" s="210"/>
      <c r="AE258" s="210"/>
      <c r="AF258" s="210"/>
      <c r="AG258" s="210" t="s">
        <v>183</v>
      </c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1" x14ac:dyDescent="0.2">
      <c r="A259" s="217"/>
      <c r="B259" s="218"/>
      <c r="C259" s="260" t="s">
        <v>596</v>
      </c>
      <c r="D259" s="222"/>
      <c r="E259" s="223">
        <v>57.6</v>
      </c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10"/>
      <c r="Z259" s="210"/>
      <c r="AA259" s="210"/>
      <c r="AB259" s="210"/>
      <c r="AC259" s="210"/>
      <c r="AD259" s="210"/>
      <c r="AE259" s="210"/>
      <c r="AF259" s="210"/>
      <c r="AG259" s="210" t="s">
        <v>207</v>
      </c>
      <c r="AH259" s="210">
        <v>0</v>
      </c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outlineLevel="1" x14ac:dyDescent="0.2">
      <c r="A260" s="217">
        <v>70</v>
      </c>
      <c r="B260" s="218" t="s">
        <v>597</v>
      </c>
      <c r="C260" s="263" t="s">
        <v>598</v>
      </c>
      <c r="D260" s="219" t="s">
        <v>0</v>
      </c>
      <c r="E260" s="252"/>
      <c r="F260" s="221"/>
      <c r="G260" s="220">
        <f>ROUND(E260*F260,2)</f>
        <v>0</v>
      </c>
      <c r="H260" s="221"/>
      <c r="I260" s="220">
        <f>ROUND(E260*H260,2)</f>
        <v>0</v>
      </c>
      <c r="J260" s="221"/>
      <c r="K260" s="220">
        <f>ROUND(E260*J260,2)</f>
        <v>0</v>
      </c>
      <c r="L260" s="220">
        <v>21</v>
      </c>
      <c r="M260" s="220">
        <f>G260*(1+L260/100)</f>
        <v>0</v>
      </c>
      <c r="N260" s="220">
        <v>0</v>
      </c>
      <c r="O260" s="220">
        <f>ROUND(E260*N260,2)</f>
        <v>0</v>
      </c>
      <c r="P260" s="220">
        <v>0</v>
      </c>
      <c r="Q260" s="220">
        <f>ROUND(E260*P260,2)</f>
        <v>0</v>
      </c>
      <c r="R260" s="220" t="s">
        <v>586</v>
      </c>
      <c r="S260" s="220" t="s">
        <v>189</v>
      </c>
      <c r="T260" s="220" t="s">
        <v>190</v>
      </c>
      <c r="U260" s="220">
        <v>0</v>
      </c>
      <c r="V260" s="220">
        <f>ROUND(E260*U260,2)</f>
        <v>0</v>
      </c>
      <c r="W260" s="220"/>
      <c r="X260" s="220" t="s">
        <v>218</v>
      </c>
      <c r="Y260" s="210"/>
      <c r="Z260" s="210"/>
      <c r="AA260" s="210"/>
      <c r="AB260" s="210"/>
      <c r="AC260" s="210"/>
      <c r="AD260" s="210"/>
      <c r="AE260" s="210"/>
      <c r="AF260" s="210"/>
      <c r="AG260" s="210" t="s">
        <v>219</v>
      </c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outlineLevel="1" x14ac:dyDescent="0.2">
      <c r="A261" s="217"/>
      <c r="B261" s="218"/>
      <c r="C261" s="259" t="s">
        <v>272</v>
      </c>
      <c r="D261" s="251"/>
      <c r="E261" s="251"/>
      <c r="F261" s="251"/>
      <c r="G261" s="251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10"/>
      <c r="Z261" s="210"/>
      <c r="AA261" s="210"/>
      <c r="AB261" s="210"/>
      <c r="AC261" s="210"/>
      <c r="AD261" s="210"/>
      <c r="AE261" s="210"/>
      <c r="AF261" s="210"/>
      <c r="AG261" s="210" t="s">
        <v>200</v>
      </c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x14ac:dyDescent="0.2">
      <c r="A262" s="229" t="s">
        <v>175</v>
      </c>
      <c r="B262" s="230" t="s">
        <v>145</v>
      </c>
      <c r="C262" s="255" t="s">
        <v>87</v>
      </c>
      <c r="D262" s="231"/>
      <c r="E262" s="232"/>
      <c r="F262" s="233"/>
      <c r="G262" s="233">
        <f>SUMIF(AG263:AG269,"&lt;&gt;NOR",G263:G269)</f>
        <v>0</v>
      </c>
      <c r="H262" s="233"/>
      <c r="I262" s="233">
        <f>SUM(I263:I269)</f>
        <v>0</v>
      </c>
      <c r="J262" s="233"/>
      <c r="K262" s="233">
        <f>SUM(K263:K269)</f>
        <v>0</v>
      </c>
      <c r="L262" s="233"/>
      <c r="M262" s="233">
        <f>SUM(M263:M269)</f>
        <v>0</v>
      </c>
      <c r="N262" s="233"/>
      <c r="O262" s="233">
        <f>SUM(O263:O269)</f>
        <v>0</v>
      </c>
      <c r="P262" s="233"/>
      <c r="Q262" s="233">
        <f>SUM(Q263:Q269)</f>
        <v>0</v>
      </c>
      <c r="R262" s="233"/>
      <c r="S262" s="233"/>
      <c r="T262" s="234"/>
      <c r="U262" s="228"/>
      <c r="V262" s="228">
        <f>SUM(V263:V269)</f>
        <v>62.150000000000006</v>
      </c>
      <c r="W262" s="228"/>
      <c r="X262" s="228"/>
      <c r="AG262" t="s">
        <v>176</v>
      </c>
    </row>
    <row r="263" spans="1:60" outlineLevel="1" x14ac:dyDescent="0.2">
      <c r="A263" s="242">
        <v>71</v>
      </c>
      <c r="B263" s="243" t="s">
        <v>599</v>
      </c>
      <c r="C263" s="256" t="s">
        <v>600</v>
      </c>
      <c r="D263" s="244" t="s">
        <v>217</v>
      </c>
      <c r="E263" s="245">
        <v>20.615970000000001</v>
      </c>
      <c r="F263" s="246"/>
      <c r="G263" s="247">
        <f>ROUND(E263*F263,2)</f>
        <v>0</v>
      </c>
      <c r="H263" s="246"/>
      <c r="I263" s="247">
        <f>ROUND(E263*H263,2)</f>
        <v>0</v>
      </c>
      <c r="J263" s="246"/>
      <c r="K263" s="247">
        <f>ROUND(E263*J263,2)</f>
        <v>0</v>
      </c>
      <c r="L263" s="247">
        <v>21</v>
      </c>
      <c r="M263" s="247">
        <f>G263*(1+L263/100)</f>
        <v>0</v>
      </c>
      <c r="N263" s="247">
        <v>0</v>
      </c>
      <c r="O263" s="247">
        <f>ROUND(E263*N263,2)</f>
        <v>0</v>
      </c>
      <c r="P263" s="247">
        <v>0</v>
      </c>
      <c r="Q263" s="247">
        <f>ROUND(E263*P263,2)</f>
        <v>0</v>
      </c>
      <c r="R263" s="247"/>
      <c r="S263" s="247" t="s">
        <v>189</v>
      </c>
      <c r="T263" s="248" t="s">
        <v>190</v>
      </c>
      <c r="U263" s="220">
        <v>0.63800000000000001</v>
      </c>
      <c r="V263" s="220">
        <f>ROUND(E263*U263,2)</f>
        <v>13.15</v>
      </c>
      <c r="W263" s="220"/>
      <c r="X263" s="220" t="s">
        <v>601</v>
      </c>
      <c r="Y263" s="210"/>
      <c r="Z263" s="210"/>
      <c r="AA263" s="210"/>
      <c r="AB263" s="210"/>
      <c r="AC263" s="210"/>
      <c r="AD263" s="210"/>
      <c r="AE263" s="210"/>
      <c r="AF263" s="210"/>
      <c r="AG263" s="210" t="s">
        <v>602</v>
      </c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outlineLevel="1" x14ac:dyDescent="0.2">
      <c r="A264" s="235">
        <v>72</v>
      </c>
      <c r="B264" s="236" t="s">
        <v>603</v>
      </c>
      <c r="C264" s="257" t="s">
        <v>604</v>
      </c>
      <c r="D264" s="237" t="s">
        <v>217</v>
      </c>
      <c r="E264" s="238">
        <v>20.615970000000001</v>
      </c>
      <c r="F264" s="239"/>
      <c r="G264" s="240">
        <f>ROUND(E264*F264,2)</f>
        <v>0</v>
      </c>
      <c r="H264" s="239"/>
      <c r="I264" s="240">
        <f>ROUND(E264*H264,2)</f>
        <v>0</v>
      </c>
      <c r="J264" s="239"/>
      <c r="K264" s="240">
        <f>ROUND(E264*J264,2)</f>
        <v>0</v>
      </c>
      <c r="L264" s="240">
        <v>21</v>
      </c>
      <c r="M264" s="240">
        <f>G264*(1+L264/100)</f>
        <v>0</v>
      </c>
      <c r="N264" s="240">
        <v>0</v>
      </c>
      <c r="O264" s="240">
        <f>ROUND(E264*N264,2)</f>
        <v>0</v>
      </c>
      <c r="P264" s="240">
        <v>0</v>
      </c>
      <c r="Q264" s="240">
        <f>ROUND(E264*P264,2)</f>
        <v>0</v>
      </c>
      <c r="R264" s="240" t="s">
        <v>390</v>
      </c>
      <c r="S264" s="240" t="s">
        <v>189</v>
      </c>
      <c r="T264" s="241" t="s">
        <v>190</v>
      </c>
      <c r="U264" s="220">
        <v>0.49</v>
      </c>
      <c r="V264" s="220">
        <f>ROUND(E264*U264,2)</f>
        <v>10.1</v>
      </c>
      <c r="W264" s="220"/>
      <c r="X264" s="220" t="s">
        <v>601</v>
      </c>
      <c r="Y264" s="210"/>
      <c r="Z264" s="210"/>
      <c r="AA264" s="210"/>
      <c r="AB264" s="210"/>
      <c r="AC264" s="210"/>
      <c r="AD264" s="210"/>
      <c r="AE264" s="210"/>
      <c r="AF264" s="210"/>
      <c r="AG264" s="210" t="s">
        <v>602</v>
      </c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  <c r="BH264" s="210"/>
    </row>
    <row r="265" spans="1:60" outlineLevel="1" x14ac:dyDescent="0.2">
      <c r="A265" s="217"/>
      <c r="B265" s="218"/>
      <c r="C265" s="264" t="s">
        <v>605</v>
      </c>
      <c r="D265" s="253"/>
      <c r="E265" s="253"/>
      <c r="F265" s="253"/>
      <c r="G265" s="253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10"/>
      <c r="Z265" s="210"/>
      <c r="AA265" s="210"/>
      <c r="AB265" s="210"/>
      <c r="AC265" s="210"/>
      <c r="AD265" s="210"/>
      <c r="AE265" s="210"/>
      <c r="AF265" s="210"/>
      <c r="AG265" s="210" t="s">
        <v>277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1" x14ac:dyDescent="0.2">
      <c r="A266" s="242">
        <v>73</v>
      </c>
      <c r="B266" s="243" t="s">
        <v>606</v>
      </c>
      <c r="C266" s="256" t="s">
        <v>607</v>
      </c>
      <c r="D266" s="244" t="s">
        <v>217</v>
      </c>
      <c r="E266" s="245">
        <v>309.23955000000001</v>
      </c>
      <c r="F266" s="246"/>
      <c r="G266" s="247">
        <f>ROUND(E266*F266,2)</f>
        <v>0</v>
      </c>
      <c r="H266" s="246"/>
      <c r="I266" s="247">
        <f>ROUND(E266*H266,2)</f>
        <v>0</v>
      </c>
      <c r="J266" s="246"/>
      <c r="K266" s="247">
        <f>ROUND(E266*J266,2)</f>
        <v>0</v>
      </c>
      <c r="L266" s="247">
        <v>21</v>
      </c>
      <c r="M266" s="247">
        <f>G266*(1+L266/100)</f>
        <v>0</v>
      </c>
      <c r="N266" s="247">
        <v>0</v>
      </c>
      <c r="O266" s="247">
        <f>ROUND(E266*N266,2)</f>
        <v>0</v>
      </c>
      <c r="P266" s="247">
        <v>0</v>
      </c>
      <c r="Q266" s="247">
        <f>ROUND(E266*P266,2)</f>
        <v>0</v>
      </c>
      <c r="R266" s="247" t="s">
        <v>390</v>
      </c>
      <c r="S266" s="247" t="s">
        <v>189</v>
      </c>
      <c r="T266" s="248" t="s">
        <v>190</v>
      </c>
      <c r="U266" s="220">
        <v>0</v>
      </c>
      <c r="V266" s="220">
        <f>ROUND(E266*U266,2)</f>
        <v>0</v>
      </c>
      <c r="W266" s="220"/>
      <c r="X266" s="220" t="s">
        <v>601</v>
      </c>
      <c r="Y266" s="210"/>
      <c r="Z266" s="210"/>
      <c r="AA266" s="210"/>
      <c r="AB266" s="210"/>
      <c r="AC266" s="210"/>
      <c r="AD266" s="210"/>
      <c r="AE266" s="210"/>
      <c r="AF266" s="210"/>
      <c r="AG266" s="210" t="s">
        <v>602</v>
      </c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outlineLevel="1" x14ac:dyDescent="0.2">
      <c r="A267" s="242">
        <v>74</v>
      </c>
      <c r="B267" s="243" t="s">
        <v>608</v>
      </c>
      <c r="C267" s="256" t="s">
        <v>609</v>
      </c>
      <c r="D267" s="244" t="s">
        <v>217</v>
      </c>
      <c r="E267" s="245">
        <v>20.615970000000001</v>
      </c>
      <c r="F267" s="246"/>
      <c r="G267" s="247">
        <f>ROUND(E267*F267,2)</f>
        <v>0</v>
      </c>
      <c r="H267" s="246"/>
      <c r="I267" s="247">
        <f>ROUND(E267*H267,2)</f>
        <v>0</v>
      </c>
      <c r="J267" s="246"/>
      <c r="K267" s="247">
        <f>ROUND(E267*J267,2)</f>
        <v>0</v>
      </c>
      <c r="L267" s="247">
        <v>21</v>
      </c>
      <c r="M267" s="247">
        <f>G267*(1+L267/100)</f>
        <v>0</v>
      </c>
      <c r="N267" s="247">
        <v>0</v>
      </c>
      <c r="O267" s="247">
        <f>ROUND(E267*N267,2)</f>
        <v>0</v>
      </c>
      <c r="P267" s="247">
        <v>0</v>
      </c>
      <c r="Q267" s="247">
        <f>ROUND(E267*P267,2)</f>
        <v>0</v>
      </c>
      <c r="R267" s="247" t="s">
        <v>390</v>
      </c>
      <c r="S267" s="247" t="s">
        <v>189</v>
      </c>
      <c r="T267" s="248" t="s">
        <v>190</v>
      </c>
      <c r="U267" s="220">
        <v>0.94199999999999995</v>
      </c>
      <c r="V267" s="220">
        <f>ROUND(E267*U267,2)</f>
        <v>19.420000000000002</v>
      </c>
      <c r="W267" s="220"/>
      <c r="X267" s="220" t="s">
        <v>601</v>
      </c>
      <c r="Y267" s="210"/>
      <c r="Z267" s="210"/>
      <c r="AA267" s="210"/>
      <c r="AB267" s="210"/>
      <c r="AC267" s="210"/>
      <c r="AD267" s="210"/>
      <c r="AE267" s="210"/>
      <c r="AF267" s="210"/>
      <c r="AG267" s="210" t="s">
        <v>602</v>
      </c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ht="22.5" outlineLevel="1" x14ac:dyDescent="0.2">
      <c r="A268" s="242">
        <v>75</v>
      </c>
      <c r="B268" s="243" t="s">
        <v>610</v>
      </c>
      <c r="C268" s="256" t="s">
        <v>611</v>
      </c>
      <c r="D268" s="244" t="s">
        <v>217</v>
      </c>
      <c r="E268" s="245">
        <v>185.54373000000001</v>
      </c>
      <c r="F268" s="246"/>
      <c r="G268" s="247">
        <f>ROUND(E268*F268,2)</f>
        <v>0</v>
      </c>
      <c r="H268" s="246"/>
      <c r="I268" s="247">
        <f>ROUND(E268*H268,2)</f>
        <v>0</v>
      </c>
      <c r="J268" s="246"/>
      <c r="K268" s="247">
        <f>ROUND(E268*J268,2)</f>
        <v>0</v>
      </c>
      <c r="L268" s="247">
        <v>21</v>
      </c>
      <c r="M268" s="247">
        <f>G268*(1+L268/100)</f>
        <v>0</v>
      </c>
      <c r="N268" s="247">
        <v>0</v>
      </c>
      <c r="O268" s="247">
        <f>ROUND(E268*N268,2)</f>
        <v>0</v>
      </c>
      <c r="P268" s="247">
        <v>0</v>
      </c>
      <c r="Q268" s="247">
        <f>ROUND(E268*P268,2)</f>
        <v>0</v>
      </c>
      <c r="R268" s="247" t="s">
        <v>390</v>
      </c>
      <c r="S268" s="247" t="s">
        <v>189</v>
      </c>
      <c r="T268" s="248" t="s">
        <v>190</v>
      </c>
      <c r="U268" s="220">
        <v>0.105</v>
      </c>
      <c r="V268" s="220">
        <f>ROUND(E268*U268,2)</f>
        <v>19.48</v>
      </c>
      <c r="W268" s="220"/>
      <c r="X268" s="220" t="s">
        <v>601</v>
      </c>
      <c r="Y268" s="210"/>
      <c r="Z268" s="210"/>
      <c r="AA268" s="210"/>
      <c r="AB268" s="210"/>
      <c r="AC268" s="210"/>
      <c r="AD268" s="210"/>
      <c r="AE268" s="210"/>
      <c r="AF268" s="210"/>
      <c r="AG268" s="210" t="s">
        <v>602</v>
      </c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</row>
    <row r="269" spans="1:60" outlineLevel="1" x14ac:dyDescent="0.2">
      <c r="A269" s="242">
        <v>76</v>
      </c>
      <c r="B269" s="243" t="s">
        <v>612</v>
      </c>
      <c r="C269" s="256" t="s">
        <v>613</v>
      </c>
      <c r="D269" s="244" t="s">
        <v>217</v>
      </c>
      <c r="E269" s="245">
        <v>20.615970000000001</v>
      </c>
      <c r="F269" s="246"/>
      <c r="G269" s="247">
        <f>ROUND(E269*F269,2)</f>
        <v>0</v>
      </c>
      <c r="H269" s="246"/>
      <c r="I269" s="247">
        <f>ROUND(E269*H269,2)</f>
        <v>0</v>
      </c>
      <c r="J269" s="246"/>
      <c r="K269" s="247">
        <f>ROUND(E269*J269,2)</f>
        <v>0</v>
      </c>
      <c r="L269" s="247">
        <v>21</v>
      </c>
      <c r="M269" s="247">
        <f>G269*(1+L269/100)</f>
        <v>0</v>
      </c>
      <c r="N269" s="247">
        <v>0</v>
      </c>
      <c r="O269" s="247">
        <f>ROUND(E269*N269,2)</f>
        <v>0</v>
      </c>
      <c r="P269" s="247">
        <v>0</v>
      </c>
      <c r="Q269" s="247">
        <f>ROUND(E269*P269,2)</f>
        <v>0</v>
      </c>
      <c r="R269" s="247" t="s">
        <v>390</v>
      </c>
      <c r="S269" s="247" t="s">
        <v>189</v>
      </c>
      <c r="T269" s="248" t="s">
        <v>190</v>
      </c>
      <c r="U269" s="220">
        <v>0</v>
      </c>
      <c r="V269" s="220">
        <f>ROUND(E269*U269,2)</f>
        <v>0</v>
      </c>
      <c r="W269" s="220"/>
      <c r="X269" s="220" t="s">
        <v>601</v>
      </c>
      <c r="Y269" s="210"/>
      <c r="Z269" s="210"/>
      <c r="AA269" s="210"/>
      <c r="AB269" s="210"/>
      <c r="AC269" s="210"/>
      <c r="AD269" s="210"/>
      <c r="AE269" s="210"/>
      <c r="AF269" s="210"/>
      <c r="AG269" s="210" t="s">
        <v>602</v>
      </c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x14ac:dyDescent="0.2">
      <c r="A270" s="229" t="s">
        <v>175</v>
      </c>
      <c r="B270" s="230" t="s">
        <v>147</v>
      </c>
      <c r="C270" s="255" t="s">
        <v>28</v>
      </c>
      <c r="D270" s="231"/>
      <c r="E270" s="232"/>
      <c r="F270" s="233"/>
      <c r="G270" s="233">
        <f>SUMIF(AG271:AG275,"&lt;&gt;NOR",G271:G275)</f>
        <v>0</v>
      </c>
      <c r="H270" s="233"/>
      <c r="I270" s="233">
        <f>SUM(I271:I275)</f>
        <v>0</v>
      </c>
      <c r="J270" s="233"/>
      <c r="K270" s="233">
        <f>SUM(K271:K275)</f>
        <v>0</v>
      </c>
      <c r="L270" s="233"/>
      <c r="M270" s="233">
        <f>SUM(M271:M275)</f>
        <v>0</v>
      </c>
      <c r="N270" s="233"/>
      <c r="O270" s="233">
        <f>SUM(O271:O275)</f>
        <v>0</v>
      </c>
      <c r="P270" s="233"/>
      <c r="Q270" s="233">
        <f>SUM(Q271:Q275)</f>
        <v>0</v>
      </c>
      <c r="R270" s="233"/>
      <c r="S270" s="233"/>
      <c r="T270" s="234"/>
      <c r="U270" s="228"/>
      <c r="V270" s="228">
        <f>SUM(V271:V275)</f>
        <v>0</v>
      </c>
      <c r="W270" s="228"/>
      <c r="X270" s="228"/>
      <c r="AG270" t="s">
        <v>176</v>
      </c>
    </row>
    <row r="271" spans="1:60" outlineLevel="1" x14ac:dyDescent="0.2">
      <c r="A271" s="242">
        <v>77</v>
      </c>
      <c r="B271" s="243" t="s">
        <v>310</v>
      </c>
      <c r="C271" s="256" t="s">
        <v>311</v>
      </c>
      <c r="D271" s="244" t="s">
        <v>303</v>
      </c>
      <c r="E271" s="245">
        <v>1</v>
      </c>
      <c r="F271" s="246"/>
      <c r="G271" s="247">
        <f>ROUND(E271*F271,2)</f>
        <v>0</v>
      </c>
      <c r="H271" s="246"/>
      <c r="I271" s="247">
        <f>ROUND(E271*H271,2)</f>
        <v>0</v>
      </c>
      <c r="J271" s="246"/>
      <c r="K271" s="247">
        <f>ROUND(E271*J271,2)</f>
        <v>0</v>
      </c>
      <c r="L271" s="247">
        <v>21</v>
      </c>
      <c r="M271" s="247">
        <f>G271*(1+L271/100)</f>
        <v>0</v>
      </c>
      <c r="N271" s="247">
        <v>0</v>
      </c>
      <c r="O271" s="247">
        <f>ROUND(E271*N271,2)</f>
        <v>0</v>
      </c>
      <c r="P271" s="247">
        <v>0</v>
      </c>
      <c r="Q271" s="247">
        <f>ROUND(E271*P271,2)</f>
        <v>0</v>
      </c>
      <c r="R271" s="247"/>
      <c r="S271" s="247" t="s">
        <v>189</v>
      </c>
      <c r="T271" s="248" t="s">
        <v>181</v>
      </c>
      <c r="U271" s="220">
        <v>0</v>
      </c>
      <c r="V271" s="220">
        <f>ROUND(E271*U271,2)</f>
        <v>0</v>
      </c>
      <c r="W271" s="220"/>
      <c r="X271" s="220" t="s">
        <v>304</v>
      </c>
      <c r="Y271" s="210"/>
      <c r="Z271" s="210"/>
      <c r="AA271" s="210"/>
      <c r="AB271" s="210"/>
      <c r="AC271" s="210"/>
      <c r="AD271" s="210"/>
      <c r="AE271" s="210"/>
      <c r="AF271" s="210"/>
      <c r="AG271" s="210" t="s">
        <v>305</v>
      </c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outlineLevel="1" x14ac:dyDescent="0.2">
      <c r="A272" s="235">
        <v>78</v>
      </c>
      <c r="B272" s="236" t="s">
        <v>301</v>
      </c>
      <c r="C272" s="257" t="s">
        <v>302</v>
      </c>
      <c r="D272" s="237" t="s">
        <v>303</v>
      </c>
      <c r="E272" s="238">
        <v>1</v>
      </c>
      <c r="F272" s="239"/>
      <c r="G272" s="240">
        <f>ROUND(E272*F272,2)</f>
        <v>0</v>
      </c>
      <c r="H272" s="239"/>
      <c r="I272" s="240">
        <f>ROUND(E272*H272,2)</f>
        <v>0</v>
      </c>
      <c r="J272" s="239"/>
      <c r="K272" s="240">
        <f>ROUND(E272*J272,2)</f>
        <v>0</v>
      </c>
      <c r="L272" s="240">
        <v>21</v>
      </c>
      <c r="M272" s="240">
        <f>G272*(1+L272/100)</f>
        <v>0</v>
      </c>
      <c r="N272" s="240">
        <v>0</v>
      </c>
      <c r="O272" s="240">
        <f>ROUND(E272*N272,2)</f>
        <v>0</v>
      </c>
      <c r="P272" s="240">
        <v>0</v>
      </c>
      <c r="Q272" s="240">
        <f>ROUND(E272*P272,2)</f>
        <v>0</v>
      </c>
      <c r="R272" s="240"/>
      <c r="S272" s="240" t="s">
        <v>189</v>
      </c>
      <c r="T272" s="241" t="s">
        <v>181</v>
      </c>
      <c r="U272" s="220">
        <v>0</v>
      </c>
      <c r="V272" s="220">
        <f>ROUND(E272*U272,2)</f>
        <v>0</v>
      </c>
      <c r="W272" s="220"/>
      <c r="X272" s="220" t="s">
        <v>304</v>
      </c>
      <c r="Y272" s="210"/>
      <c r="Z272" s="210"/>
      <c r="AA272" s="210"/>
      <c r="AB272" s="210"/>
      <c r="AC272" s="210"/>
      <c r="AD272" s="210"/>
      <c r="AE272" s="210"/>
      <c r="AF272" s="210"/>
      <c r="AG272" s="210" t="s">
        <v>305</v>
      </c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</row>
    <row r="273" spans="1:60" outlineLevel="1" x14ac:dyDescent="0.2">
      <c r="A273" s="217"/>
      <c r="B273" s="218"/>
      <c r="C273" s="264" t="s">
        <v>306</v>
      </c>
      <c r="D273" s="253"/>
      <c r="E273" s="253"/>
      <c r="F273" s="253"/>
      <c r="G273" s="253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10"/>
      <c r="Z273" s="210"/>
      <c r="AA273" s="210"/>
      <c r="AB273" s="210"/>
      <c r="AC273" s="210"/>
      <c r="AD273" s="210"/>
      <c r="AE273" s="210"/>
      <c r="AF273" s="210"/>
      <c r="AG273" s="210" t="s">
        <v>277</v>
      </c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</row>
    <row r="274" spans="1:60" outlineLevel="1" x14ac:dyDescent="0.2">
      <c r="A274" s="235">
        <v>79</v>
      </c>
      <c r="B274" s="236" t="s">
        <v>307</v>
      </c>
      <c r="C274" s="257" t="s">
        <v>308</v>
      </c>
      <c r="D274" s="237" t="s">
        <v>303</v>
      </c>
      <c r="E274" s="238">
        <v>1</v>
      </c>
      <c r="F274" s="239"/>
      <c r="G274" s="240">
        <f>ROUND(E274*F274,2)</f>
        <v>0</v>
      </c>
      <c r="H274" s="239"/>
      <c r="I274" s="240">
        <f>ROUND(E274*H274,2)</f>
        <v>0</v>
      </c>
      <c r="J274" s="239"/>
      <c r="K274" s="240">
        <f>ROUND(E274*J274,2)</f>
        <v>0</v>
      </c>
      <c r="L274" s="240">
        <v>21</v>
      </c>
      <c r="M274" s="240">
        <f>G274*(1+L274/100)</f>
        <v>0</v>
      </c>
      <c r="N274" s="240">
        <v>0</v>
      </c>
      <c r="O274" s="240">
        <f>ROUND(E274*N274,2)</f>
        <v>0</v>
      </c>
      <c r="P274" s="240">
        <v>0</v>
      </c>
      <c r="Q274" s="240">
        <f>ROUND(E274*P274,2)</f>
        <v>0</v>
      </c>
      <c r="R274" s="240"/>
      <c r="S274" s="240" t="s">
        <v>189</v>
      </c>
      <c r="T274" s="241" t="s">
        <v>181</v>
      </c>
      <c r="U274" s="220">
        <v>0</v>
      </c>
      <c r="V274" s="220">
        <f>ROUND(E274*U274,2)</f>
        <v>0</v>
      </c>
      <c r="W274" s="220"/>
      <c r="X274" s="220" t="s">
        <v>304</v>
      </c>
      <c r="Y274" s="210"/>
      <c r="Z274" s="210"/>
      <c r="AA274" s="210"/>
      <c r="AB274" s="210"/>
      <c r="AC274" s="210"/>
      <c r="AD274" s="210"/>
      <c r="AE274" s="210"/>
      <c r="AF274" s="210"/>
      <c r="AG274" s="210" t="s">
        <v>305</v>
      </c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</row>
    <row r="275" spans="1:60" ht="33.75" outlineLevel="1" x14ac:dyDescent="0.2">
      <c r="A275" s="217"/>
      <c r="B275" s="218"/>
      <c r="C275" s="264" t="s">
        <v>309</v>
      </c>
      <c r="D275" s="253"/>
      <c r="E275" s="253"/>
      <c r="F275" s="253"/>
      <c r="G275" s="253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10"/>
      <c r="Z275" s="210"/>
      <c r="AA275" s="210"/>
      <c r="AB275" s="210"/>
      <c r="AC275" s="210"/>
      <c r="AD275" s="210"/>
      <c r="AE275" s="210"/>
      <c r="AF275" s="210"/>
      <c r="AG275" s="210" t="s">
        <v>277</v>
      </c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49" t="str">
        <f>C275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75" s="210"/>
      <c r="BC275" s="210"/>
      <c r="BD275" s="210"/>
      <c r="BE275" s="210"/>
      <c r="BF275" s="210"/>
      <c r="BG275" s="210"/>
      <c r="BH275" s="210"/>
    </row>
    <row r="276" spans="1:60" x14ac:dyDescent="0.2">
      <c r="A276" s="3"/>
      <c r="B276" s="4"/>
      <c r="C276" s="265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AE276">
        <v>15</v>
      </c>
      <c r="AF276">
        <v>21</v>
      </c>
      <c r="AG276" t="s">
        <v>162</v>
      </c>
    </row>
    <row r="277" spans="1:60" x14ac:dyDescent="0.2">
      <c r="A277" s="213"/>
      <c r="B277" s="214" t="s">
        <v>29</v>
      </c>
      <c r="C277" s="266"/>
      <c r="D277" s="215"/>
      <c r="E277" s="216"/>
      <c r="F277" s="216"/>
      <c r="G277" s="254">
        <f>G8+G19+G44+G49+G54+G59+G63+G72+G109+G112+G119+G136+G143+G152+G168+G177+G203+G209+G220+G226+G246+G262+G270</f>
        <v>0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AE277">
        <f>SUMIF(L7:L275,AE276,G7:G275)</f>
        <v>0</v>
      </c>
      <c r="AF277">
        <f>SUMIF(L7:L275,AF276,G7:G275)</f>
        <v>0</v>
      </c>
      <c r="AG277" t="s">
        <v>313</v>
      </c>
    </row>
    <row r="278" spans="1:60" x14ac:dyDescent="0.2">
      <c r="C278" s="267"/>
      <c r="D278" s="10"/>
      <c r="AG278" t="s">
        <v>314</v>
      </c>
    </row>
    <row r="279" spans="1:60" x14ac:dyDescent="0.2">
      <c r="D279" s="10"/>
    </row>
    <row r="280" spans="1:60" x14ac:dyDescent="0.2">
      <c r="D280" s="10"/>
    </row>
    <row r="281" spans="1:60" x14ac:dyDescent="0.2">
      <c r="D281" s="10"/>
    </row>
    <row r="282" spans="1:60" x14ac:dyDescent="0.2">
      <c r="D282" s="10"/>
    </row>
    <row r="283" spans="1:60" x14ac:dyDescent="0.2">
      <c r="D283" s="10"/>
    </row>
    <row r="284" spans="1:60" x14ac:dyDescent="0.2">
      <c r="D284" s="10"/>
    </row>
    <row r="285" spans="1:60" x14ac:dyDescent="0.2">
      <c r="D285" s="10"/>
    </row>
    <row r="286" spans="1:60" x14ac:dyDescent="0.2">
      <c r="D286" s="10"/>
    </row>
    <row r="287" spans="1:60" x14ac:dyDescent="0.2">
      <c r="D287" s="10"/>
    </row>
    <row r="288" spans="1:60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99C" sheet="1"/>
  <mergeCells count="38">
    <mergeCell ref="C273:G273"/>
    <mergeCell ref="C275:G275"/>
    <mergeCell ref="C205:G205"/>
    <mergeCell ref="C208:G208"/>
    <mergeCell ref="C211:G211"/>
    <mergeCell ref="C222:G222"/>
    <mergeCell ref="C261:G261"/>
    <mergeCell ref="C265:G265"/>
    <mergeCell ref="C149:G149"/>
    <mergeCell ref="C159:G159"/>
    <mergeCell ref="C176:G176"/>
    <mergeCell ref="C195:G195"/>
    <mergeCell ref="C199:G199"/>
    <mergeCell ref="C202:G202"/>
    <mergeCell ref="C111:G111"/>
    <mergeCell ref="C118:G118"/>
    <mergeCell ref="C121:G121"/>
    <mergeCell ref="C130:G130"/>
    <mergeCell ref="C138:G138"/>
    <mergeCell ref="C145:G145"/>
    <mergeCell ref="C74:G74"/>
    <mergeCell ref="C78:G78"/>
    <mergeCell ref="C91:G91"/>
    <mergeCell ref="C98:G98"/>
    <mergeCell ref="C102:G102"/>
    <mergeCell ref="C106:G106"/>
    <mergeCell ref="C21:G21"/>
    <mergeCell ref="C34:G34"/>
    <mergeCell ref="C39:G39"/>
    <mergeCell ref="C42:G42"/>
    <mergeCell ref="C46:G46"/>
    <mergeCell ref="C69:G69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149</v>
      </c>
      <c r="B1" s="195"/>
      <c r="C1" s="195"/>
      <c r="D1" s="195"/>
      <c r="E1" s="195"/>
      <c r="F1" s="195"/>
      <c r="G1" s="195"/>
      <c r="AG1" t="s">
        <v>150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151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151</v>
      </c>
      <c r="AG3" t="s">
        <v>152</v>
      </c>
    </row>
    <row r="4" spans="1:60" ht="24.95" customHeight="1" x14ac:dyDescent="0.2">
      <c r="A4" s="200" t="s">
        <v>9</v>
      </c>
      <c r="B4" s="201" t="s">
        <v>56</v>
      </c>
      <c r="C4" s="202" t="s">
        <v>57</v>
      </c>
      <c r="D4" s="203"/>
      <c r="E4" s="203"/>
      <c r="F4" s="203"/>
      <c r="G4" s="204"/>
      <c r="AG4" t="s">
        <v>153</v>
      </c>
    </row>
    <row r="5" spans="1:60" x14ac:dyDescent="0.2">
      <c r="D5" s="10"/>
    </row>
    <row r="6" spans="1:60" ht="38.25" x14ac:dyDescent="0.2">
      <c r="A6" s="206" t="s">
        <v>154</v>
      </c>
      <c r="B6" s="208" t="s">
        <v>155</v>
      </c>
      <c r="C6" s="208" t="s">
        <v>156</v>
      </c>
      <c r="D6" s="207" t="s">
        <v>157</v>
      </c>
      <c r="E6" s="206" t="s">
        <v>158</v>
      </c>
      <c r="F6" s="205" t="s">
        <v>159</v>
      </c>
      <c r="G6" s="206" t="s">
        <v>29</v>
      </c>
      <c r="H6" s="209" t="s">
        <v>30</v>
      </c>
      <c r="I6" s="209" t="s">
        <v>160</v>
      </c>
      <c r="J6" s="209" t="s">
        <v>31</v>
      </c>
      <c r="K6" s="209" t="s">
        <v>161</v>
      </c>
      <c r="L6" s="209" t="s">
        <v>162</v>
      </c>
      <c r="M6" s="209" t="s">
        <v>163</v>
      </c>
      <c r="N6" s="209" t="s">
        <v>164</v>
      </c>
      <c r="O6" s="209" t="s">
        <v>165</v>
      </c>
      <c r="P6" s="209" t="s">
        <v>166</v>
      </c>
      <c r="Q6" s="209" t="s">
        <v>167</v>
      </c>
      <c r="R6" s="209" t="s">
        <v>168</v>
      </c>
      <c r="S6" s="209" t="s">
        <v>169</v>
      </c>
      <c r="T6" s="209" t="s">
        <v>170</v>
      </c>
      <c r="U6" s="209" t="s">
        <v>171</v>
      </c>
      <c r="V6" s="209" t="s">
        <v>172</v>
      </c>
      <c r="W6" s="209" t="s">
        <v>173</v>
      </c>
      <c r="X6" s="209" t="s">
        <v>174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9" t="s">
        <v>175</v>
      </c>
      <c r="B8" s="230" t="s">
        <v>120</v>
      </c>
      <c r="C8" s="255" t="s">
        <v>121</v>
      </c>
      <c r="D8" s="231"/>
      <c r="E8" s="232"/>
      <c r="F8" s="233"/>
      <c r="G8" s="233">
        <f>SUMIF(AG9:AG21,"&lt;&gt;NOR",G9:G21)</f>
        <v>0</v>
      </c>
      <c r="H8" s="233"/>
      <c r="I8" s="233">
        <f>SUM(I9:I21)</f>
        <v>0</v>
      </c>
      <c r="J8" s="233"/>
      <c r="K8" s="233">
        <f>SUM(K9:K21)</f>
        <v>0</v>
      </c>
      <c r="L8" s="233"/>
      <c r="M8" s="233">
        <f>SUM(M9:M21)</f>
        <v>0</v>
      </c>
      <c r="N8" s="233"/>
      <c r="O8" s="233">
        <f>SUM(O9:O21)</f>
        <v>0</v>
      </c>
      <c r="P8" s="233"/>
      <c r="Q8" s="233">
        <f>SUM(Q9:Q21)</f>
        <v>0</v>
      </c>
      <c r="R8" s="233"/>
      <c r="S8" s="233"/>
      <c r="T8" s="234"/>
      <c r="U8" s="228"/>
      <c r="V8" s="228">
        <f>SUM(V9:V21)</f>
        <v>0.68</v>
      </c>
      <c r="W8" s="228"/>
      <c r="X8" s="228"/>
      <c r="AG8" t="s">
        <v>176</v>
      </c>
    </row>
    <row r="9" spans="1:60" outlineLevel="1" x14ac:dyDescent="0.2">
      <c r="A9" s="242">
        <v>1</v>
      </c>
      <c r="B9" s="243" t="s">
        <v>614</v>
      </c>
      <c r="C9" s="256" t="s">
        <v>615</v>
      </c>
      <c r="D9" s="244" t="s">
        <v>616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/>
      <c r="S9" s="247" t="s">
        <v>180</v>
      </c>
      <c r="T9" s="248" t="s">
        <v>181</v>
      </c>
      <c r="U9" s="220">
        <v>0</v>
      </c>
      <c r="V9" s="220">
        <f>ROUND(E9*U9,2)</f>
        <v>0</v>
      </c>
      <c r="W9" s="220"/>
      <c r="X9" s="220" t="s">
        <v>191</v>
      </c>
      <c r="Y9" s="210"/>
      <c r="Z9" s="210"/>
      <c r="AA9" s="210"/>
      <c r="AB9" s="210"/>
      <c r="AC9" s="210"/>
      <c r="AD9" s="210"/>
      <c r="AE9" s="210"/>
      <c r="AF9" s="210"/>
      <c r="AG9" s="210" t="s">
        <v>617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2">
        <v>2</v>
      </c>
      <c r="B10" s="243" t="s">
        <v>618</v>
      </c>
      <c r="C10" s="256" t="s">
        <v>619</v>
      </c>
      <c r="D10" s="244" t="s">
        <v>620</v>
      </c>
      <c r="E10" s="245">
        <v>1</v>
      </c>
      <c r="F10" s="246"/>
      <c r="G10" s="247">
        <f>ROUND(E10*F10,2)</f>
        <v>0</v>
      </c>
      <c r="H10" s="246"/>
      <c r="I10" s="247">
        <f>ROUND(E10*H10,2)</f>
        <v>0</v>
      </c>
      <c r="J10" s="246"/>
      <c r="K10" s="247">
        <f>ROUND(E10*J10,2)</f>
        <v>0</v>
      </c>
      <c r="L10" s="247">
        <v>21</v>
      </c>
      <c r="M10" s="247">
        <f>G10*(1+L10/100)</f>
        <v>0</v>
      </c>
      <c r="N10" s="247">
        <v>0</v>
      </c>
      <c r="O10" s="247">
        <f>ROUND(E10*N10,2)</f>
        <v>0</v>
      </c>
      <c r="P10" s="247">
        <v>0</v>
      </c>
      <c r="Q10" s="247">
        <f>ROUND(E10*P10,2)</f>
        <v>0</v>
      </c>
      <c r="R10" s="247"/>
      <c r="S10" s="247" t="s">
        <v>180</v>
      </c>
      <c r="T10" s="248" t="s">
        <v>181</v>
      </c>
      <c r="U10" s="220">
        <v>0</v>
      </c>
      <c r="V10" s="220">
        <f>ROUND(E10*U10,2)</f>
        <v>0</v>
      </c>
      <c r="W10" s="220"/>
      <c r="X10" s="220" t="s">
        <v>191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617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2">
        <v>3</v>
      </c>
      <c r="B11" s="243" t="s">
        <v>621</v>
      </c>
      <c r="C11" s="256" t="s">
        <v>622</v>
      </c>
      <c r="D11" s="244" t="s">
        <v>616</v>
      </c>
      <c r="E11" s="245">
        <v>1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21</v>
      </c>
      <c r="M11" s="247">
        <f>G11*(1+L11/100)</f>
        <v>0</v>
      </c>
      <c r="N11" s="247">
        <v>0</v>
      </c>
      <c r="O11" s="247">
        <f>ROUND(E11*N11,2)</f>
        <v>0</v>
      </c>
      <c r="P11" s="247">
        <v>0</v>
      </c>
      <c r="Q11" s="247">
        <f>ROUND(E11*P11,2)</f>
        <v>0</v>
      </c>
      <c r="R11" s="247"/>
      <c r="S11" s="247" t="s">
        <v>180</v>
      </c>
      <c r="T11" s="248" t="s">
        <v>181</v>
      </c>
      <c r="U11" s="220">
        <v>0</v>
      </c>
      <c r="V11" s="220">
        <f>ROUND(E11*U11,2)</f>
        <v>0</v>
      </c>
      <c r="W11" s="220"/>
      <c r="X11" s="220" t="s">
        <v>191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617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2">
        <v>4</v>
      </c>
      <c r="B12" s="243" t="s">
        <v>623</v>
      </c>
      <c r="C12" s="256" t="s">
        <v>624</v>
      </c>
      <c r="D12" s="244" t="s">
        <v>616</v>
      </c>
      <c r="E12" s="245">
        <v>12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21</v>
      </c>
      <c r="M12" s="247">
        <f>G12*(1+L12/100)</f>
        <v>0</v>
      </c>
      <c r="N12" s="247">
        <v>0</v>
      </c>
      <c r="O12" s="247">
        <f>ROUND(E12*N12,2)</f>
        <v>0</v>
      </c>
      <c r="P12" s="247">
        <v>0</v>
      </c>
      <c r="Q12" s="247">
        <f>ROUND(E12*P12,2)</f>
        <v>0</v>
      </c>
      <c r="R12" s="247"/>
      <c r="S12" s="247" t="s">
        <v>180</v>
      </c>
      <c r="T12" s="248" t="s">
        <v>181</v>
      </c>
      <c r="U12" s="220">
        <v>0</v>
      </c>
      <c r="V12" s="220">
        <f>ROUND(E12*U12,2)</f>
        <v>0</v>
      </c>
      <c r="W12" s="220"/>
      <c r="X12" s="220" t="s">
        <v>191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617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2">
        <v>5</v>
      </c>
      <c r="B13" s="243" t="s">
        <v>625</v>
      </c>
      <c r="C13" s="256" t="s">
        <v>626</v>
      </c>
      <c r="D13" s="244" t="s">
        <v>616</v>
      </c>
      <c r="E13" s="245">
        <v>3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7">
        <v>0</v>
      </c>
      <c r="O13" s="247">
        <f>ROUND(E13*N13,2)</f>
        <v>0</v>
      </c>
      <c r="P13" s="247">
        <v>0</v>
      </c>
      <c r="Q13" s="247">
        <f>ROUND(E13*P13,2)</f>
        <v>0</v>
      </c>
      <c r="R13" s="247"/>
      <c r="S13" s="247" t="s">
        <v>180</v>
      </c>
      <c r="T13" s="248" t="s">
        <v>181</v>
      </c>
      <c r="U13" s="220">
        <v>0</v>
      </c>
      <c r="V13" s="220">
        <f>ROUND(E13*U13,2)</f>
        <v>0</v>
      </c>
      <c r="W13" s="220"/>
      <c r="X13" s="220" t="s">
        <v>191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617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2">
        <v>6</v>
      </c>
      <c r="B14" s="243" t="s">
        <v>627</v>
      </c>
      <c r="C14" s="256" t="s">
        <v>628</v>
      </c>
      <c r="D14" s="244" t="s">
        <v>616</v>
      </c>
      <c r="E14" s="245">
        <v>1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21</v>
      </c>
      <c r="M14" s="247">
        <f>G14*(1+L14/100)</f>
        <v>0</v>
      </c>
      <c r="N14" s="247">
        <v>0</v>
      </c>
      <c r="O14" s="247">
        <f>ROUND(E14*N14,2)</f>
        <v>0</v>
      </c>
      <c r="P14" s="247">
        <v>0</v>
      </c>
      <c r="Q14" s="247">
        <f>ROUND(E14*P14,2)</f>
        <v>0</v>
      </c>
      <c r="R14" s="247"/>
      <c r="S14" s="247" t="s">
        <v>180</v>
      </c>
      <c r="T14" s="248" t="s">
        <v>181</v>
      </c>
      <c r="U14" s="220">
        <v>0</v>
      </c>
      <c r="V14" s="220">
        <f>ROUND(E14*U14,2)</f>
        <v>0</v>
      </c>
      <c r="W14" s="220"/>
      <c r="X14" s="220" t="s">
        <v>191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617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2">
        <v>7</v>
      </c>
      <c r="B15" s="243" t="s">
        <v>629</v>
      </c>
      <c r="C15" s="256" t="s">
        <v>630</v>
      </c>
      <c r="D15" s="244" t="s">
        <v>616</v>
      </c>
      <c r="E15" s="245">
        <v>3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21</v>
      </c>
      <c r="M15" s="247">
        <f>G15*(1+L15/100)</f>
        <v>0</v>
      </c>
      <c r="N15" s="247">
        <v>0</v>
      </c>
      <c r="O15" s="247">
        <f>ROUND(E15*N15,2)</f>
        <v>0</v>
      </c>
      <c r="P15" s="247">
        <v>0</v>
      </c>
      <c r="Q15" s="247">
        <f>ROUND(E15*P15,2)</f>
        <v>0</v>
      </c>
      <c r="R15" s="247" t="s">
        <v>560</v>
      </c>
      <c r="S15" s="247" t="s">
        <v>189</v>
      </c>
      <c r="T15" s="248" t="s">
        <v>181</v>
      </c>
      <c r="U15" s="220">
        <v>0.22800000000000001</v>
      </c>
      <c r="V15" s="220">
        <f>ROUND(E15*U15,2)</f>
        <v>0.68</v>
      </c>
      <c r="W15" s="220"/>
      <c r="X15" s="220" t="s">
        <v>191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617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2">
        <v>8</v>
      </c>
      <c r="B16" s="243" t="s">
        <v>631</v>
      </c>
      <c r="C16" s="256" t="s">
        <v>632</v>
      </c>
      <c r="D16" s="244" t="s">
        <v>616</v>
      </c>
      <c r="E16" s="245">
        <v>2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21</v>
      </c>
      <c r="M16" s="247">
        <f>G16*(1+L16/100)</f>
        <v>0</v>
      </c>
      <c r="N16" s="247">
        <v>0</v>
      </c>
      <c r="O16" s="247">
        <f>ROUND(E16*N16,2)</f>
        <v>0</v>
      </c>
      <c r="P16" s="247">
        <v>0</v>
      </c>
      <c r="Q16" s="247">
        <f>ROUND(E16*P16,2)</f>
        <v>0</v>
      </c>
      <c r="R16" s="247"/>
      <c r="S16" s="247" t="s">
        <v>180</v>
      </c>
      <c r="T16" s="248" t="s">
        <v>181</v>
      </c>
      <c r="U16" s="220">
        <v>0</v>
      </c>
      <c r="V16" s="220">
        <f>ROUND(E16*U16,2)</f>
        <v>0</v>
      </c>
      <c r="W16" s="220"/>
      <c r="X16" s="220" t="s">
        <v>191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617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2">
        <v>9</v>
      </c>
      <c r="B17" s="243" t="s">
        <v>633</v>
      </c>
      <c r="C17" s="256" t="s">
        <v>634</v>
      </c>
      <c r="D17" s="244" t="s">
        <v>616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7">
        <v>0</v>
      </c>
      <c r="O17" s="247">
        <f>ROUND(E17*N17,2)</f>
        <v>0</v>
      </c>
      <c r="P17" s="247">
        <v>0</v>
      </c>
      <c r="Q17" s="247">
        <f>ROUND(E17*P17,2)</f>
        <v>0</v>
      </c>
      <c r="R17" s="247"/>
      <c r="S17" s="247" t="s">
        <v>180</v>
      </c>
      <c r="T17" s="248" t="s">
        <v>181</v>
      </c>
      <c r="U17" s="220">
        <v>0</v>
      </c>
      <c r="V17" s="220">
        <f>ROUND(E17*U17,2)</f>
        <v>0</v>
      </c>
      <c r="W17" s="220"/>
      <c r="X17" s="220" t="s">
        <v>191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617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2">
        <v>10</v>
      </c>
      <c r="B18" s="243" t="s">
        <v>635</v>
      </c>
      <c r="C18" s="256" t="s">
        <v>636</v>
      </c>
      <c r="D18" s="244" t="s">
        <v>616</v>
      </c>
      <c r="E18" s="245">
        <v>1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21</v>
      </c>
      <c r="M18" s="247">
        <f>G18*(1+L18/100)</f>
        <v>0</v>
      </c>
      <c r="N18" s="247">
        <v>0</v>
      </c>
      <c r="O18" s="247">
        <f>ROUND(E18*N18,2)</f>
        <v>0</v>
      </c>
      <c r="P18" s="247">
        <v>0</v>
      </c>
      <c r="Q18" s="247">
        <f>ROUND(E18*P18,2)</f>
        <v>0</v>
      </c>
      <c r="R18" s="247"/>
      <c r="S18" s="247" t="s">
        <v>180</v>
      </c>
      <c r="T18" s="248" t="s">
        <v>181</v>
      </c>
      <c r="U18" s="220">
        <v>0</v>
      </c>
      <c r="V18" s="220">
        <f>ROUND(E18*U18,2)</f>
        <v>0</v>
      </c>
      <c r="W18" s="220"/>
      <c r="X18" s="220" t="s">
        <v>191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617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2">
        <v>11</v>
      </c>
      <c r="B19" s="243" t="s">
        <v>637</v>
      </c>
      <c r="C19" s="256" t="s">
        <v>638</v>
      </c>
      <c r="D19" s="244" t="s">
        <v>616</v>
      </c>
      <c r="E19" s="245">
        <v>3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21</v>
      </c>
      <c r="M19" s="247">
        <f>G19*(1+L19/100)</f>
        <v>0</v>
      </c>
      <c r="N19" s="247">
        <v>0</v>
      </c>
      <c r="O19" s="247">
        <f>ROUND(E19*N19,2)</f>
        <v>0</v>
      </c>
      <c r="P19" s="247">
        <v>0</v>
      </c>
      <c r="Q19" s="247">
        <f>ROUND(E19*P19,2)</f>
        <v>0</v>
      </c>
      <c r="R19" s="247"/>
      <c r="S19" s="247" t="s">
        <v>180</v>
      </c>
      <c r="T19" s="248" t="s">
        <v>181</v>
      </c>
      <c r="U19" s="220">
        <v>0</v>
      </c>
      <c r="V19" s="220">
        <f>ROUND(E19*U19,2)</f>
        <v>0</v>
      </c>
      <c r="W19" s="220"/>
      <c r="X19" s="220" t="s">
        <v>191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617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2">
        <v>12</v>
      </c>
      <c r="B20" s="243" t="s">
        <v>639</v>
      </c>
      <c r="C20" s="256" t="s">
        <v>640</v>
      </c>
      <c r="D20" s="244" t="s">
        <v>620</v>
      </c>
      <c r="E20" s="245">
        <v>1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7">
        <v>0</v>
      </c>
      <c r="O20" s="247">
        <f>ROUND(E20*N20,2)</f>
        <v>0</v>
      </c>
      <c r="P20" s="247">
        <v>0</v>
      </c>
      <c r="Q20" s="247">
        <f>ROUND(E20*P20,2)</f>
        <v>0</v>
      </c>
      <c r="R20" s="247"/>
      <c r="S20" s="247" t="s">
        <v>180</v>
      </c>
      <c r="T20" s="248" t="s">
        <v>181</v>
      </c>
      <c r="U20" s="220">
        <v>0</v>
      </c>
      <c r="V20" s="220">
        <f>ROUND(E20*U20,2)</f>
        <v>0</v>
      </c>
      <c r="W20" s="220"/>
      <c r="X20" s="220" t="s">
        <v>191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617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2">
        <v>13</v>
      </c>
      <c r="B21" s="243" t="s">
        <v>641</v>
      </c>
      <c r="C21" s="256" t="s">
        <v>642</v>
      </c>
      <c r="D21" s="244" t="s">
        <v>616</v>
      </c>
      <c r="E21" s="245">
        <v>1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21</v>
      </c>
      <c r="M21" s="247">
        <f>G21*(1+L21/100)</f>
        <v>0</v>
      </c>
      <c r="N21" s="247">
        <v>0</v>
      </c>
      <c r="O21" s="247">
        <f>ROUND(E21*N21,2)</f>
        <v>0</v>
      </c>
      <c r="P21" s="247">
        <v>0</v>
      </c>
      <c r="Q21" s="247">
        <f>ROUND(E21*P21,2)</f>
        <v>0</v>
      </c>
      <c r="R21" s="247"/>
      <c r="S21" s="247" t="s">
        <v>180</v>
      </c>
      <c r="T21" s="248" t="s">
        <v>181</v>
      </c>
      <c r="U21" s="220">
        <v>0</v>
      </c>
      <c r="V21" s="220">
        <f>ROUND(E21*U21,2)</f>
        <v>0</v>
      </c>
      <c r="W21" s="220"/>
      <c r="X21" s="220" t="s">
        <v>191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617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9" t="s">
        <v>175</v>
      </c>
      <c r="B22" s="230" t="s">
        <v>125</v>
      </c>
      <c r="C22" s="255" t="s">
        <v>126</v>
      </c>
      <c r="D22" s="231"/>
      <c r="E22" s="232"/>
      <c r="F22" s="233"/>
      <c r="G22" s="233">
        <f>SUMIF(AG23:AG35,"&lt;&gt;NOR",G23:G35)</f>
        <v>0</v>
      </c>
      <c r="H22" s="233"/>
      <c r="I22" s="233">
        <f>SUM(I23:I35)</f>
        <v>0</v>
      </c>
      <c r="J22" s="233"/>
      <c r="K22" s="233">
        <f>SUM(K23:K35)</f>
        <v>0</v>
      </c>
      <c r="L22" s="233"/>
      <c r="M22" s="233">
        <f>SUM(M23:M35)</f>
        <v>0</v>
      </c>
      <c r="N22" s="233"/>
      <c r="O22" s="233">
        <f>SUM(O23:O35)</f>
        <v>0</v>
      </c>
      <c r="P22" s="233"/>
      <c r="Q22" s="233">
        <f>SUM(Q23:Q35)</f>
        <v>0</v>
      </c>
      <c r="R22" s="233"/>
      <c r="S22" s="233"/>
      <c r="T22" s="234"/>
      <c r="U22" s="228"/>
      <c r="V22" s="228">
        <f>SUM(V23:V35)</f>
        <v>0</v>
      </c>
      <c r="W22" s="228"/>
      <c r="X22" s="228"/>
      <c r="AG22" t="s">
        <v>176</v>
      </c>
    </row>
    <row r="23" spans="1:60" outlineLevel="1" x14ac:dyDescent="0.2">
      <c r="A23" s="242">
        <v>14</v>
      </c>
      <c r="B23" s="243" t="s">
        <v>643</v>
      </c>
      <c r="C23" s="256" t="s">
        <v>615</v>
      </c>
      <c r="D23" s="244" t="s">
        <v>616</v>
      </c>
      <c r="E23" s="245">
        <v>1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21</v>
      </c>
      <c r="M23" s="247">
        <f>G23*(1+L23/100)</f>
        <v>0</v>
      </c>
      <c r="N23" s="247">
        <v>0</v>
      </c>
      <c r="O23" s="247">
        <f>ROUND(E23*N23,2)</f>
        <v>0</v>
      </c>
      <c r="P23" s="247">
        <v>0</v>
      </c>
      <c r="Q23" s="247">
        <f>ROUND(E23*P23,2)</f>
        <v>0</v>
      </c>
      <c r="R23" s="247"/>
      <c r="S23" s="247" t="s">
        <v>180</v>
      </c>
      <c r="T23" s="248" t="s">
        <v>181</v>
      </c>
      <c r="U23" s="220">
        <v>0</v>
      </c>
      <c r="V23" s="220">
        <f>ROUND(E23*U23,2)</f>
        <v>0</v>
      </c>
      <c r="W23" s="220"/>
      <c r="X23" s="220" t="s">
        <v>191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617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2">
        <v>15</v>
      </c>
      <c r="B24" s="243" t="s">
        <v>644</v>
      </c>
      <c r="C24" s="256" t="s">
        <v>619</v>
      </c>
      <c r="D24" s="244" t="s">
        <v>620</v>
      </c>
      <c r="E24" s="245">
        <v>1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21</v>
      </c>
      <c r="M24" s="247">
        <f>G24*(1+L24/100)</f>
        <v>0</v>
      </c>
      <c r="N24" s="247">
        <v>0</v>
      </c>
      <c r="O24" s="247">
        <f>ROUND(E24*N24,2)</f>
        <v>0</v>
      </c>
      <c r="P24" s="247">
        <v>0</v>
      </c>
      <c r="Q24" s="247">
        <f>ROUND(E24*P24,2)</f>
        <v>0</v>
      </c>
      <c r="R24" s="247"/>
      <c r="S24" s="247" t="s">
        <v>180</v>
      </c>
      <c r="T24" s="248" t="s">
        <v>181</v>
      </c>
      <c r="U24" s="220">
        <v>0</v>
      </c>
      <c r="V24" s="220">
        <f>ROUND(E24*U24,2)</f>
        <v>0</v>
      </c>
      <c r="W24" s="220"/>
      <c r="X24" s="220" t="s">
        <v>191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617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2">
        <v>16</v>
      </c>
      <c r="B25" s="243" t="s">
        <v>645</v>
      </c>
      <c r="C25" s="256" t="s">
        <v>622</v>
      </c>
      <c r="D25" s="244" t="s">
        <v>616</v>
      </c>
      <c r="E25" s="245">
        <v>1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21</v>
      </c>
      <c r="M25" s="247">
        <f>G25*(1+L25/100)</f>
        <v>0</v>
      </c>
      <c r="N25" s="247">
        <v>0</v>
      </c>
      <c r="O25" s="247">
        <f>ROUND(E25*N25,2)</f>
        <v>0</v>
      </c>
      <c r="P25" s="247">
        <v>0</v>
      </c>
      <c r="Q25" s="247">
        <f>ROUND(E25*P25,2)</f>
        <v>0</v>
      </c>
      <c r="R25" s="247"/>
      <c r="S25" s="247" t="s">
        <v>180</v>
      </c>
      <c r="T25" s="248" t="s">
        <v>181</v>
      </c>
      <c r="U25" s="220">
        <v>0</v>
      </c>
      <c r="V25" s="220">
        <f>ROUND(E25*U25,2)</f>
        <v>0</v>
      </c>
      <c r="W25" s="220"/>
      <c r="X25" s="220" t="s">
        <v>191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617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2">
        <v>17</v>
      </c>
      <c r="B26" s="243" t="s">
        <v>646</v>
      </c>
      <c r="C26" s="256" t="s">
        <v>624</v>
      </c>
      <c r="D26" s="244" t="s">
        <v>616</v>
      </c>
      <c r="E26" s="245">
        <v>6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21</v>
      </c>
      <c r="M26" s="247">
        <f>G26*(1+L26/100)</f>
        <v>0</v>
      </c>
      <c r="N26" s="247">
        <v>0</v>
      </c>
      <c r="O26" s="247">
        <f>ROUND(E26*N26,2)</f>
        <v>0</v>
      </c>
      <c r="P26" s="247">
        <v>0</v>
      </c>
      <c r="Q26" s="247">
        <f>ROUND(E26*P26,2)</f>
        <v>0</v>
      </c>
      <c r="R26" s="247"/>
      <c r="S26" s="247" t="s">
        <v>180</v>
      </c>
      <c r="T26" s="248" t="s">
        <v>181</v>
      </c>
      <c r="U26" s="220">
        <v>0</v>
      </c>
      <c r="V26" s="220">
        <f>ROUND(E26*U26,2)</f>
        <v>0</v>
      </c>
      <c r="W26" s="220"/>
      <c r="X26" s="220" t="s">
        <v>191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617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2">
        <v>18</v>
      </c>
      <c r="B27" s="243" t="s">
        <v>647</v>
      </c>
      <c r="C27" s="256" t="s">
        <v>648</v>
      </c>
      <c r="D27" s="244" t="s">
        <v>616</v>
      </c>
      <c r="E27" s="245">
        <v>2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21</v>
      </c>
      <c r="M27" s="247">
        <f>G27*(1+L27/100)</f>
        <v>0</v>
      </c>
      <c r="N27" s="247">
        <v>0</v>
      </c>
      <c r="O27" s="247">
        <f>ROUND(E27*N27,2)</f>
        <v>0</v>
      </c>
      <c r="P27" s="247">
        <v>0</v>
      </c>
      <c r="Q27" s="247">
        <f>ROUND(E27*P27,2)</f>
        <v>0</v>
      </c>
      <c r="R27" s="247"/>
      <c r="S27" s="247" t="s">
        <v>180</v>
      </c>
      <c r="T27" s="248" t="s">
        <v>181</v>
      </c>
      <c r="U27" s="220">
        <v>0</v>
      </c>
      <c r="V27" s="220">
        <f>ROUND(E27*U27,2)</f>
        <v>0</v>
      </c>
      <c r="W27" s="220"/>
      <c r="X27" s="220" t="s">
        <v>191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617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2">
        <v>19</v>
      </c>
      <c r="B28" s="243" t="s">
        <v>649</v>
      </c>
      <c r="C28" s="256" t="s">
        <v>628</v>
      </c>
      <c r="D28" s="244" t="s">
        <v>616</v>
      </c>
      <c r="E28" s="245">
        <v>1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21</v>
      </c>
      <c r="M28" s="247">
        <f>G28*(1+L28/100)</f>
        <v>0</v>
      </c>
      <c r="N28" s="247">
        <v>0</v>
      </c>
      <c r="O28" s="247">
        <f>ROUND(E28*N28,2)</f>
        <v>0</v>
      </c>
      <c r="P28" s="247">
        <v>0</v>
      </c>
      <c r="Q28" s="247">
        <f>ROUND(E28*P28,2)</f>
        <v>0</v>
      </c>
      <c r="R28" s="247"/>
      <c r="S28" s="247" t="s">
        <v>180</v>
      </c>
      <c r="T28" s="248" t="s">
        <v>181</v>
      </c>
      <c r="U28" s="220">
        <v>0</v>
      </c>
      <c r="V28" s="220">
        <f>ROUND(E28*U28,2)</f>
        <v>0</v>
      </c>
      <c r="W28" s="220"/>
      <c r="X28" s="220" t="s">
        <v>191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617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2">
        <v>20</v>
      </c>
      <c r="B29" s="243" t="s">
        <v>650</v>
      </c>
      <c r="C29" s="256" t="s">
        <v>651</v>
      </c>
      <c r="D29" s="244" t="s">
        <v>616</v>
      </c>
      <c r="E29" s="245">
        <v>2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21</v>
      </c>
      <c r="M29" s="247">
        <f>G29*(1+L29/100)</f>
        <v>0</v>
      </c>
      <c r="N29" s="247">
        <v>0</v>
      </c>
      <c r="O29" s="247">
        <f>ROUND(E29*N29,2)</f>
        <v>0</v>
      </c>
      <c r="P29" s="247">
        <v>0</v>
      </c>
      <c r="Q29" s="247">
        <f>ROUND(E29*P29,2)</f>
        <v>0</v>
      </c>
      <c r="R29" s="247"/>
      <c r="S29" s="247" t="s">
        <v>180</v>
      </c>
      <c r="T29" s="248" t="s">
        <v>181</v>
      </c>
      <c r="U29" s="220">
        <v>0</v>
      </c>
      <c r="V29" s="220">
        <f>ROUND(E29*U29,2)</f>
        <v>0</v>
      </c>
      <c r="W29" s="220"/>
      <c r="X29" s="220" t="s">
        <v>191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617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2">
        <v>21</v>
      </c>
      <c r="B30" s="243" t="s">
        <v>652</v>
      </c>
      <c r="C30" s="256" t="s">
        <v>632</v>
      </c>
      <c r="D30" s="244" t="s">
        <v>616</v>
      </c>
      <c r="E30" s="245">
        <v>1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21</v>
      </c>
      <c r="M30" s="247">
        <f>G30*(1+L30/100)</f>
        <v>0</v>
      </c>
      <c r="N30" s="247">
        <v>0</v>
      </c>
      <c r="O30" s="247">
        <f>ROUND(E30*N30,2)</f>
        <v>0</v>
      </c>
      <c r="P30" s="247">
        <v>0</v>
      </c>
      <c r="Q30" s="247">
        <f>ROUND(E30*P30,2)</f>
        <v>0</v>
      </c>
      <c r="R30" s="247"/>
      <c r="S30" s="247" t="s">
        <v>180</v>
      </c>
      <c r="T30" s="248" t="s">
        <v>181</v>
      </c>
      <c r="U30" s="220">
        <v>0</v>
      </c>
      <c r="V30" s="220">
        <f>ROUND(E30*U30,2)</f>
        <v>0</v>
      </c>
      <c r="W30" s="220"/>
      <c r="X30" s="220" t="s">
        <v>191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617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2">
        <v>22</v>
      </c>
      <c r="B31" s="243" t="s">
        <v>653</v>
      </c>
      <c r="C31" s="256" t="s">
        <v>634</v>
      </c>
      <c r="D31" s="244" t="s">
        <v>616</v>
      </c>
      <c r="E31" s="245">
        <v>1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21</v>
      </c>
      <c r="M31" s="247">
        <f>G31*(1+L31/100)</f>
        <v>0</v>
      </c>
      <c r="N31" s="247">
        <v>0</v>
      </c>
      <c r="O31" s="247">
        <f>ROUND(E31*N31,2)</f>
        <v>0</v>
      </c>
      <c r="P31" s="247">
        <v>0</v>
      </c>
      <c r="Q31" s="247">
        <f>ROUND(E31*P31,2)</f>
        <v>0</v>
      </c>
      <c r="R31" s="247"/>
      <c r="S31" s="247" t="s">
        <v>180</v>
      </c>
      <c r="T31" s="248" t="s">
        <v>181</v>
      </c>
      <c r="U31" s="220">
        <v>0</v>
      </c>
      <c r="V31" s="220">
        <f>ROUND(E31*U31,2)</f>
        <v>0</v>
      </c>
      <c r="W31" s="220"/>
      <c r="X31" s="220" t="s">
        <v>191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617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2">
        <v>23</v>
      </c>
      <c r="B32" s="243" t="s">
        <v>654</v>
      </c>
      <c r="C32" s="256" t="s">
        <v>636</v>
      </c>
      <c r="D32" s="244" t="s">
        <v>616</v>
      </c>
      <c r="E32" s="245">
        <v>1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21</v>
      </c>
      <c r="M32" s="247">
        <f>G32*(1+L32/100)</f>
        <v>0</v>
      </c>
      <c r="N32" s="247">
        <v>0</v>
      </c>
      <c r="O32" s="247">
        <f>ROUND(E32*N32,2)</f>
        <v>0</v>
      </c>
      <c r="P32" s="247">
        <v>0</v>
      </c>
      <c r="Q32" s="247">
        <f>ROUND(E32*P32,2)</f>
        <v>0</v>
      </c>
      <c r="R32" s="247"/>
      <c r="S32" s="247" t="s">
        <v>180</v>
      </c>
      <c r="T32" s="248" t="s">
        <v>181</v>
      </c>
      <c r="U32" s="220">
        <v>0</v>
      </c>
      <c r="V32" s="220">
        <f>ROUND(E32*U32,2)</f>
        <v>0</v>
      </c>
      <c r="W32" s="220"/>
      <c r="X32" s="220" t="s">
        <v>191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617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2">
        <v>24</v>
      </c>
      <c r="B33" s="243" t="s">
        <v>655</v>
      </c>
      <c r="C33" s="256" t="s">
        <v>638</v>
      </c>
      <c r="D33" s="244" t="s">
        <v>616</v>
      </c>
      <c r="E33" s="245">
        <v>3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21</v>
      </c>
      <c r="M33" s="247">
        <f>G33*(1+L33/100)</f>
        <v>0</v>
      </c>
      <c r="N33" s="247">
        <v>0</v>
      </c>
      <c r="O33" s="247">
        <f>ROUND(E33*N33,2)</f>
        <v>0</v>
      </c>
      <c r="P33" s="247">
        <v>0</v>
      </c>
      <c r="Q33" s="247">
        <f>ROUND(E33*P33,2)</f>
        <v>0</v>
      </c>
      <c r="R33" s="247"/>
      <c r="S33" s="247" t="s">
        <v>180</v>
      </c>
      <c r="T33" s="248" t="s">
        <v>181</v>
      </c>
      <c r="U33" s="220">
        <v>0</v>
      </c>
      <c r="V33" s="220">
        <f>ROUND(E33*U33,2)</f>
        <v>0</v>
      </c>
      <c r="W33" s="220"/>
      <c r="X33" s="220" t="s">
        <v>191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617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2">
        <v>25</v>
      </c>
      <c r="B34" s="243" t="s">
        <v>656</v>
      </c>
      <c r="C34" s="256" t="s">
        <v>640</v>
      </c>
      <c r="D34" s="244" t="s">
        <v>620</v>
      </c>
      <c r="E34" s="245">
        <v>1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21</v>
      </c>
      <c r="M34" s="247">
        <f>G34*(1+L34/100)</f>
        <v>0</v>
      </c>
      <c r="N34" s="247">
        <v>0</v>
      </c>
      <c r="O34" s="247">
        <f>ROUND(E34*N34,2)</f>
        <v>0</v>
      </c>
      <c r="P34" s="247">
        <v>0</v>
      </c>
      <c r="Q34" s="247">
        <f>ROUND(E34*P34,2)</f>
        <v>0</v>
      </c>
      <c r="R34" s="247"/>
      <c r="S34" s="247" t="s">
        <v>180</v>
      </c>
      <c r="T34" s="248" t="s">
        <v>181</v>
      </c>
      <c r="U34" s="220">
        <v>0</v>
      </c>
      <c r="V34" s="220">
        <f>ROUND(E34*U34,2)</f>
        <v>0</v>
      </c>
      <c r="W34" s="220"/>
      <c r="X34" s="220" t="s">
        <v>191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617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2">
        <v>26</v>
      </c>
      <c r="B35" s="243" t="s">
        <v>657</v>
      </c>
      <c r="C35" s="256" t="s">
        <v>642</v>
      </c>
      <c r="D35" s="244" t="s">
        <v>616</v>
      </c>
      <c r="E35" s="245">
        <v>1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21</v>
      </c>
      <c r="M35" s="247">
        <f>G35*(1+L35/100)</f>
        <v>0</v>
      </c>
      <c r="N35" s="247">
        <v>0</v>
      </c>
      <c r="O35" s="247">
        <f>ROUND(E35*N35,2)</f>
        <v>0</v>
      </c>
      <c r="P35" s="247">
        <v>0</v>
      </c>
      <c r="Q35" s="247">
        <f>ROUND(E35*P35,2)</f>
        <v>0</v>
      </c>
      <c r="R35" s="247"/>
      <c r="S35" s="247" t="s">
        <v>180</v>
      </c>
      <c r="T35" s="248" t="s">
        <v>181</v>
      </c>
      <c r="U35" s="220">
        <v>0</v>
      </c>
      <c r="V35" s="220">
        <f>ROUND(E35*U35,2)</f>
        <v>0</v>
      </c>
      <c r="W35" s="220"/>
      <c r="X35" s="220" t="s">
        <v>191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617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229" t="s">
        <v>175</v>
      </c>
      <c r="B36" s="230" t="s">
        <v>127</v>
      </c>
      <c r="C36" s="255" t="s">
        <v>128</v>
      </c>
      <c r="D36" s="231"/>
      <c r="E36" s="232"/>
      <c r="F36" s="233"/>
      <c r="G36" s="233">
        <f>SUMIF(AG37:AG46,"&lt;&gt;NOR",G37:G46)</f>
        <v>0</v>
      </c>
      <c r="H36" s="233"/>
      <c r="I36" s="233">
        <f>SUM(I37:I46)</f>
        <v>0</v>
      </c>
      <c r="J36" s="233"/>
      <c r="K36" s="233">
        <f>SUM(K37:K46)</f>
        <v>0</v>
      </c>
      <c r="L36" s="233"/>
      <c r="M36" s="233">
        <f>SUM(M37:M46)</f>
        <v>0</v>
      </c>
      <c r="N36" s="233"/>
      <c r="O36" s="233">
        <f>SUM(O37:O46)</f>
        <v>0</v>
      </c>
      <c r="P36" s="233"/>
      <c r="Q36" s="233">
        <f>SUM(Q37:Q46)</f>
        <v>0</v>
      </c>
      <c r="R36" s="233"/>
      <c r="S36" s="233"/>
      <c r="T36" s="234"/>
      <c r="U36" s="228"/>
      <c r="V36" s="228">
        <f>SUM(V37:V46)</f>
        <v>0</v>
      </c>
      <c r="W36" s="228"/>
      <c r="X36" s="228"/>
      <c r="AG36" t="s">
        <v>176</v>
      </c>
    </row>
    <row r="37" spans="1:60" outlineLevel="1" x14ac:dyDescent="0.2">
      <c r="A37" s="242">
        <v>27</v>
      </c>
      <c r="B37" s="243" t="s">
        <v>658</v>
      </c>
      <c r="C37" s="256" t="s">
        <v>659</v>
      </c>
      <c r="D37" s="244" t="s">
        <v>616</v>
      </c>
      <c r="E37" s="245">
        <v>2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21</v>
      </c>
      <c r="M37" s="247">
        <f>G37*(1+L37/100)</f>
        <v>0</v>
      </c>
      <c r="N37" s="247">
        <v>0</v>
      </c>
      <c r="O37" s="247">
        <f>ROUND(E37*N37,2)</f>
        <v>0</v>
      </c>
      <c r="P37" s="247">
        <v>0</v>
      </c>
      <c r="Q37" s="247">
        <f>ROUND(E37*P37,2)</f>
        <v>0</v>
      </c>
      <c r="R37" s="247"/>
      <c r="S37" s="247" t="s">
        <v>180</v>
      </c>
      <c r="T37" s="248" t="s">
        <v>181</v>
      </c>
      <c r="U37" s="220">
        <v>0</v>
      </c>
      <c r="V37" s="220">
        <f>ROUND(E37*U37,2)</f>
        <v>0</v>
      </c>
      <c r="W37" s="220"/>
      <c r="X37" s="220" t="s">
        <v>191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617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2">
        <v>28</v>
      </c>
      <c r="B38" s="243" t="s">
        <v>660</v>
      </c>
      <c r="C38" s="256" t="s">
        <v>619</v>
      </c>
      <c r="D38" s="244" t="s">
        <v>620</v>
      </c>
      <c r="E38" s="245">
        <v>2</v>
      </c>
      <c r="F38" s="246"/>
      <c r="G38" s="247">
        <f>ROUND(E38*F38,2)</f>
        <v>0</v>
      </c>
      <c r="H38" s="246"/>
      <c r="I38" s="247">
        <f>ROUND(E38*H38,2)</f>
        <v>0</v>
      </c>
      <c r="J38" s="246"/>
      <c r="K38" s="247">
        <f>ROUND(E38*J38,2)</f>
        <v>0</v>
      </c>
      <c r="L38" s="247">
        <v>21</v>
      </c>
      <c r="M38" s="247">
        <f>G38*(1+L38/100)</f>
        <v>0</v>
      </c>
      <c r="N38" s="247">
        <v>0</v>
      </c>
      <c r="O38" s="247">
        <f>ROUND(E38*N38,2)</f>
        <v>0</v>
      </c>
      <c r="P38" s="247">
        <v>0</v>
      </c>
      <c r="Q38" s="247">
        <f>ROUND(E38*P38,2)</f>
        <v>0</v>
      </c>
      <c r="R38" s="247"/>
      <c r="S38" s="247" t="s">
        <v>180</v>
      </c>
      <c r="T38" s="248" t="s">
        <v>181</v>
      </c>
      <c r="U38" s="220">
        <v>0</v>
      </c>
      <c r="V38" s="220">
        <f>ROUND(E38*U38,2)</f>
        <v>0</v>
      </c>
      <c r="W38" s="220"/>
      <c r="X38" s="220" t="s">
        <v>191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617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2">
        <v>29</v>
      </c>
      <c r="B39" s="243" t="s">
        <v>661</v>
      </c>
      <c r="C39" s="256" t="s">
        <v>622</v>
      </c>
      <c r="D39" s="244" t="s">
        <v>616</v>
      </c>
      <c r="E39" s="245">
        <v>2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7">
        <v>0</v>
      </c>
      <c r="O39" s="247">
        <f>ROUND(E39*N39,2)</f>
        <v>0</v>
      </c>
      <c r="P39" s="247">
        <v>0</v>
      </c>
      <c r="Q39" s="247">
        <f>ROUND(E39*P39,2)</f>
        <v>0</v>
      </c>
      <c r="R39" s="247"/>
      <c r="S39" s="247" t="s">
        <v>180</v>
      </c>
      <c r="T39" s="248" t="s">
        <v>181</v>
      </c>
      <c r="U39" s="220">
        <v>0</v>
      </c>
      <c r="V39" s="220">
        <f>ROUND(E39*U39,2)</f>
        <v>0</v>
      </c>
      <c r="W39" s="220"/>
      <c r="X39" s="220" t="s">
        <v>191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617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2">
        <v>30</v>
      </c>
      <c r="B40" s="243" t="s">
        <v>662</v>
      </c>
      <c r="C40" s="256" t="s">
        <v>628</v>
      </c>
      <c r="D40" s="244" t="s">
        <v>616</v>
      </c>
      <c r="E40" s="245">
        <v>2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21</v>
      </c>
      <c r="M40" s="247">
        <f>G40*(1+L40/100)</f>
        <v>0</v>
      </c>
      <c r="N40" s="247">
        <v>0</v>
      </c>
      <c r="O40" s="247">
        <f>ROUND(E40*N40,2)</f>
        <v>0</v>
      </c>
      <c r="P40" s="247">
        <v>0</v>
      </c>
      <c r="Q40" s="247">
        <f>ROUND(E40*P40,2)</f>
        <v>0</v>
      </c>
      <c r="R40" s="247"/>
      <c r="S40" s="247" t="s">
        <v>180</v>
      </c>
      <c r="T40" s="248" t="s">
        <v>181</v>
      </c>
      <c r="U40" s="220">
        <v>0</v>
      </c>
      <c r="V40" s="220">
        <f>ROUND(E40*U40,2)</f>
        <v>0</v>
      </c>
      <c r="W40" s="220"/>
      <c r="X40" s="220" t="s">
        <v>191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617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2">
        <v>31</v>
      </c>
      <c r="B41" s="243" t="s">
        <v>663</v>
      </c>
      <c r="C41" s="256" t="s">
        <v>664</v>
      </c>
      <c r="D41" s="244" t="s">
        <v>616</v>
      </c>
      <c r="E41" s="245">
        <v>12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21</v>
      </c>
      <c r="M41" s="247">
        <f>G41*(1+L41/100)</f>
        <v>0</v>
      </c>
      <c r="N41" s="247">
        <v>0</v>
      </c>
      <c r="O41" s="247">
        <f>ROUND(E41*N41,2)</f>
        <v>0</v>
      </c>
      <c r="P41" s="247">
        <v>0</v>
      </c>
      <c r="Q41" s="247">
        <f>ROUND(E41*P41,2)</f>
        <v>0</v>
      </c>
      <c r="R41" s="247"/>
      <c r="S41" s="247" t="s">
        <v>180</v>
      </c>
      <c r="T41" s="248" t="s">
        <v>181</v>
      </c>
      <c r="U41" s="220">
        <v>0</v>
      </c>
      <c r="V41" s="220">
        <f>ROUND(E41*U41,2)</f>
        <v>0</v>
      </c>
      <c r="W41" s="220"/>
      <c r="X41" s="220" t="s">
        <v>191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617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2">
        <v>32</v>
      </c>
      <c r="B42" s="243" t="s">
        <v>665</v>
      </c>
      <c r="C42" s="256" t="s">
        <v>634</v>
      </c>
      <c r="D42" s="244" t="s">
        <v>616</v>
      </c>
      <c r="E42" s="245">
        <v>2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7">
        <v>0</v>
      </c>
      <c r="O42" s="247">
        <f>ROUND(E42*N42,2)</f>
        <v>0</v>
      </c>
      <c r="P42" s="247">
        <v>0</v>
      </c>
      <c r="Q42" s="247">
        <f>ROUND(E42*P42,2)</f>
        <v>0</v>
      </c>
      <c r="R42" s="247"/>
      <c r="S42" s="247" t="s">
        <v>180</v>
      </c>
      <c r="T42" s="248" t="s">
        <v>181</v>
      </c>
      <c r="U42" s="220">
        <v>0</v>
      </c>
      <c r="V42" s="220">
        <f>ROUND(E42*U42,2)</f>
        <v>0</v>
      </c>
      <c r="W42" s="220"/>
      <c r="X42" s="220" t="s">
        <v>191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617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2">
        <v>33</v>
      </c>
      <c r="B43" s="243" t="s">
        <v>666</v>
      </c>
      <c r="C43" s="256" t="s">
        <v>636</v>
      </c>
      <c r="D43" s="244" t="s">
        <v>616</v>
      </c>
      <c r="E43" s="245">
        <v>2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21</v>
      </c>
      <c r="M43" s="247">
        <f>G43*(1+L43/100)</f>
        <v>0</v>
      </c>
      <c r="N43" s="247">
        <v>0</v>
      </c>
      <c r="O43" s="247">
        <f>ROUND(E43*N43,2)</f>
        <v>0</v>
      </c>
      <c r="P43" s="247">
        <v>0</v>
      </c>
      <c r="Q43" s="247">
        <f>ROUND(E43*P43,2)</f>
        <v>0</v>
      </c>
      <c r="R43" s="247"/>
      <c r="S43" s="247" t="s">
        <v>180</v>
      </c>
      <c r="T43" s="248" t="s">
        <v>181</v>
      </c>
      <c r="U43" s="220">
        <v>0</v>
      </c>
      <c r="V43" s="220">
        <f>ROUND(E43*U43,2)</f>
        <v>0</v>
      </c>
      <c r="W43" s="220"/>
      <c r="X43" s="220" t="s">
        <v>191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617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2">
        <v>34</v>
      </c>
      <c r="B44" s="243" t="s">
        <v>667</v>
      </c>
      <c r="C44" s="256" t="s">
        <v>638</v>
      </c>
      <c r="D44" s="244" t="s">
        <v>616</v>
      </c>
      <c r="E44" s="245">
        <v>6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7">
        <v>0</v>
      </c>
      <c r="O44" s="247">
        <f>ROUND(E44*N44,2)</f>
        <v>0</v>
      </c>
      <c r="P44" s="247">
        <v>0</v>
      </c>
      <c r="Q44" s="247">
        <f>ROUND(E44*P44,2)</f>
        <v>0</v>
      </c>
      <c r="R44" s="247"/>
      <c r="S44" s="247" t="s">
        <v>180</v>
      </c>
      <c r="T44" s="248" t="s">
        <v>181</v>
      </c>
      <c r="U44" s="220">
        <v>0</v>
      </c>
      <c r="V44" s="220">
        <f>ROUND(E44*U44,2)</f>
        <v>0</v>
      </c>
      <c r="W44" s="220"/>
      <c r="X44" s="220" t="s">
        <v>191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617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2">
        <v>35</v>
      </c>
      <c r="B45" s="243" t="s">
        <v>668</v>
      </c>
      <c r="C45" s="256" t="s">
        <v>640</v>
      </c>
      <c r="D45" s="244" t="s">
        <v>620</v>
      </c>
      <c r="E45" s="245">
        <v>2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7">
        <v>0</v>
      </c>
      <c r="O45" s="247">
        <f>ROUND(E45*N45,2)</f>
        <v>0</v>
      </c>
      <c r="P45" s="247">
        <v>0</v>
      </c>
      <c r="Q45" s="247">
        <f>ROUND(E45*P45,2)</f>
        <v>0</v>
      </c>
      <c r="R45" s="247"/>
      <c r="S45" s="247" t="s">
        <v>180</v>
      </c>
      <c r="T45" s="248" t="s">
        <v>181</v>
      </c>
      <c r="U45" s="220">
        <v>0</v>
      </c>
      <c r="V45" s="220">
        <f>ROUND(E45*U45,2)</f>
        <v>0</v>
      </c>
      <c r="W45" s="220"/>
      <c r="X45" s="220" t="s">
        <v>191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617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2">
        <v>36</v>
      </c>
      <c r="B46" s="243" t="s">
        <v>669</v>
      </c>
      <c r="C46" s="256" t="s">
        <v>642</v>
      </c>
      <c r="D46" s="244" t="s">
        <v>616</v>
      </c>
      <c r="E46" s="245">
        <v>2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7">
        <v>0</v>
      </c>
      <c r="O46" s="247">
        <f>ROUND(E46*N46,2)</f>
        <v>0</v>
      </c>
      <c r="P46" s="247">
        <v>0</v>
      </c>
      <c r="Q46" s="247">
        <f>ROUND(E46*P46,2)</f>
        <v>0</v>
      </c>
      <c r="R46" s="247"/>
      <c r="S46" s="247" t="s">
        <v>180</v>
      </c>
      <c r="T46" s="248" t="s">
        <v>181</v>
      </c>
      <c r="U46" s="220">
        <v>0</v>
      </c>
      <c r="V46" s="220">
        <f>ROUND(E46*U46,2)</f>
        <v>0</v>
      </c>
      <c r="W46" s="220"/>
      <c r="X46" s="220" t="s">
        <v>191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617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29" t="s">
        <v>175</v>
      </c>
      <c r="B47" s="230" t="s">
        <v>129</v>
      </c>
      <c r="C47" s="255" t="s">
        <v>130</v>
      </c>
      <c r="D47" s="231"/>
      <c r="E47" s="232"/>
      <c r="F47" s="233"/>
      <c r="G47" s="233">
        <f>SUMIF(AG48:AG54,"&lt;&gt;NOR",G48:G54)</f>
        <v>0</v>
      </c>
      <c r="H47" s="233"/>
      <c r="I47" s="233">
        <f>SUM(I48:I54)</f>
        <v>0</v>
      </c>
      <c r="J47" s="233"/>
      <c r="K47" s="233">
        <f>SUM(K48:K54)</f>
        <v>0</v>
      </c>
      <c r="L47" s="233"/>
      <c r="M47" s="233">
        <f>SUM(M48:M54)</f>
        <v>0</v>
      </c>
      <c r="N47" s="233"/>
      <c r="O47" s="233">
        <f>SUM(O48:O54)</f>
        <v>0</v>
      </c>
      <c r="P47" s="233"/>
      <c r="Q47" s="233">
        <f>SUM(Q48:Q54)</f>
        <v>0</v>
      </c>
      <c r="R47" s="233"/>
      <c r="S47" s="233"/>
      <c r="T47" s="234"/>
      <c r="U47" s="228"/>
      <c r="V47" s="228">
        <f>SUM(V48:V54)</f>
        <v>0</v>
      </c>
      <c r="W47" s="228"/>
      <c r="X47" s="228"/>
      <c r="AG47" t="s">
        <v>176</v>
      </c>
    </row>
    <row r="48" spans="1:60" outlineLevel="1" x14ac:dyDescent="0.2">
      <c r="A48" s="242">
        <v>37</v>
      </c>
      <c r="B48" s="243" t="s">
        <v>670</v>
      </c>
      <c r="C48" s="256" t="s">
        <v>671</v>
      </c>
      <c r="D48" s="244" t="s">
        <v>616</v>
      </c>
      <c r="E48" s="245">
        <v>1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7">
        <v>0</v>
      </c>
      <c r="O48" s="247">
        <f>ROUND(E48*N48,2)</f>
        <v>0</v>
      </c>
      <c r="P48" s="247">
        <v>0</v>
      </c>
      <c r="Q48" s="247">
        <f>ROUND(E48*P48,2)</f>
        <v>0</v>
      </c>
      <c r="R48" s="247"/>
      <c r="S48" s="247" t="s">
        <v>180</v>
      </c>
      <c r="T48" s="248" t="s">
        <v>181</v>
      </c>
      <c r="U48" s="220">
        <v>0</v>
      </c>
      <c r="V48" s="220">
        <f>ROUND(E48*U48,2)</f>
        <v>0</v>
      </c>
      <c r="W48" s="220"/>
      <c r="X48" s="220" t="s">
        <v>191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617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2">
        <v>38</v>
      </c>
      <c r="B49" s="243" t="s">
        <v>672</v>
      </c>
      <c r="C49" s="256" t="s">
        <v>673</v>
      </c>
      <c r="D49" s="244" t="s">
        <v>616</v>
      </c>
      <c r="E49" s="245">
        <v>3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7">
        <v>0</v>
      </c>
      <c r="O49" s="247">
        <f>ROUND(E49*N49,2)</f>
        <v>0</v>
      </c>
      <c r="P49" s="247">
        <v>0</v>
      </c>
      <c r="Q49" s="247">
        <f>ROUND(E49*P49,2)</f>
        <v>0</v>
      </c>
      <c r="R49" s="247"/>
      <c r="S49" s="247" t="s">
        <v>180</v>
      </c>
      <c r="T49" s="248" t="s">
        <v>181</v>
      </c>
      <c r="U49" s="220">
        <v>0</v>
      </c>
      <c r="V49" s="220">
        <f>ROUND(E49*U49,2)</f>
        <v>0</v>
      </c>
      <c r="W49" s="220"/>
      <c r="X49" s="220" t="s">
        <v>191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617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2">
        <v>39</v>
      </c>
      <c r="B50" s="243" t="s">
        <v>674</v>
      </c>
      <c r="C50" s="256" t="s">
        <v>675</v>
      </c>
      <c r="D50" s="244" t="s">
        <v>616</v>
      </c>
      <c r="E50" s="245">
        <v>1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21</v>
      </c>
      <c r="M50" s="247">
        <f>G50*(1+L50/100)</f>
        <v>0</v>
      </c>
      <c r="N50" s="247">
        <v>0</v>
      </c>
      <c r="O50" s="247">
        <f>ROUND(E50*N50,2)</f>
        <v>0</v>
      </c>
      <c r="P50" s="247">
        <v>0</v>
      </c>
      <c r="Q50" s="247">
        <f>ROUND(E50*P50,2)</f>
        <v>0</v>
      </c>
      <c r="R50" s="247"/>
      <c r="S50" s="247" t="s">
        <v>180</v>
      </c>
      <c r="T50" s="248" t="s">
        <v>181</v>
      </c>
      <c r="U50" s="220">
        <v>0</v>
      </c>
      <c r="V50" s="220">
        <f>ROUND(E50*U50,2)</f>
        <v>0</v>
      </c>
      <c r="W50" s="220"/>
      <c r="X50" s="220" t="s">
        <v>191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617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2">
        <v>40</v>
      </c>
      <c r="B51" s="243" t="s">
        <v>676</v>
      </c>
      <c r="C51" s="256" t="s">
        <v>677</v>
      </c>
      <c r="D51" s="244" t="s">
        <v>616</v>
      </c>
      <c r="E51" s="245">
        <v>1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21</v>
      </c>
      <c r="M51" s="247">
        <f>G51*(1+L51/100)</f>
        <v>0</v>
      </c>
      <c r="N51" s="247">
        <v>0</v>
      </c>
      <c r="O51" s="247">
        <f>ROUND(E51*N51,2)</f>
        <v>0</v>
      </c>
      <c r="P51" s="247">
        <v>0</v>
      </c>
      <c r="Q51" s="247">
        <f>ROUND(E51*P51,2)</f>
        <v>0</v>
      </c>
      <c r="R51" s="247"/>
      <c r="S51" s="247" t="s">
        <v>180</v>
      </c>
      <c r="T51" s="248" t="s">
        <v>181</v>
      </c>
      <c r="U51" s="220">
        <v>0</v>
      </c>
      <c r="V51" s="220">
        <f>ROUND(E51*U51,2)</f>
        <v>0</v>
      </c>
      <c r="W51" s="220"/>
      <c r="X51" s="220" t="s">
        <v>191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617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2">
        <v>41</v>
      </c>
      <c r="B52" s="243" t="s">
        <v>678</v>
      </c>
      <c r="C52" s="256" t="s">
        <v>628</v>
      </c>
      <c r="D52" s="244" t="s">
        <v>616</v>
      </c>
      <c r="E52" s="245">
        <v>8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21</v>
      </c>
      <c r="M52" s="247">
        <f>G52*(1+L52/100)</f>
        <v>0</v>
      </c>
      <c r="N52" s="247">
        <v>0</v>
      </c>
      <c r="O52" s="247">
        <f>ROUND(E52*N52,2)</f>
        <v>0</v>
      </c>
      <c r="P52" s="247">
        <v>0</v>
      </c>
      <c r="Q52" s="247">
        <f>ROUND(E52*P52,2)</f>
        <v>0</v>
      </c>
      <c r="R52" s="247"/>
      <c r="S52" s="247" t="s">
        <v>180</v>
      </c>
      <c r="T52" s="248" t="s">
        <v>181</v>
      </c>
      <c r="U52" s="220">
        <v>0</v>
      </c>
      <c r="V52" s="220">
        <f>ROUND(E52*U52,2)</f>
        <v>0</v>
      </c>
      <c r="W52" s="220"/>
      <c r="X52" s="220" t="s">
        <v>191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617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2">
        <v>42</v>
      </c>
      <c r="B53" s="243" t="s">
        <v>679</v>
      </c>
      <c r="C53" s="256" t="s">
        <v>664</v>
      </c>
      <c r="D53" s="244" t="s">
        <v>616</v>
      </c>
      <c r="E53" s="245">
        <v>14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21</v>
      </c>
      <c r="M53" s="247">
        <f>G53*(1+L53/100)</f>
        <v>0</v>
      </c>
      <c r="N53" s="247">
        <v>0</v>
      </c>
      <c r="O53" s="247">
        <f>ROUND(E53*N53,2)</f>
        <v>0</v>
      </c>
      <c r="P53" s="247">
        <v>0</v>
      </c>
      <c r="Q53" s="247">
        <f>ROUND(E53*P53,2)</f>
        <v>0</v>
      </c>
      <c r="R53" s="247"/>
      <c r="S53" s="247" t="s">
        <v>180</v>
      </c>
      <c r="T53" s="248" t="s">
        <v>181</v>
      </c>
      <c r="U53" s="220">
        <v>0</v>
      </c>
      <c r="V53" s="220">
        <f>ROUND(E53*U53,2)</f>
        <v>0</v>
      </c>
      <c r="W53" s="220"/>
      <c r="X53" s="220" t="s">
        <v>191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617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2">
        <v>43</v>
      </c>
      <c r="B54" s="243" t="s">
        <v>680</v>
      </c>
      <c r="C54" s="256" t="s">
        <v>640</v>
      </c>
      <c r="D54" s="244" t="s">
        <v>620</v>
      </c>
      <c r="E54" s="245">
        <v>1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21</v>
      </c>
      <c r="M54" s="247">
        <f>G54*(1+L54/100)</f>
        <v>0</v>
      </c>
      <c r="N54" s="247">
        <v>0</v>
      </c>
      <c r="O54" s="247">
        <f>ROUND(E54*N54,2)</f>
        <v>0</v>
      </c>
      <c r="P54" s="247">
        <v>0</v>
      </c>
      <c r="Q54" s="247">
        <f>ROUND(E54*P54,2)</f>
        <v>0</v>
      </c>
      <c r="R54" s="247"/>
      <c r="S54" s="247" t="s">
        <v>180</v>
      </c>
      <c r="T54" s="248" t="s">
        <v>181</v>
      </c>
      <c r="U54" s="220">
        <v>0</v>
      </c>
      <c r="V54" s="220">
        <f>ROUND(E54*U54,2)</f>
        <v>0</v>
      </c>
      <c r="W54" s="220"/>
      <c r="X54" s="220" t="s">
        <v>191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617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x14ac:dyDescent="0.2">
      <c r="A55" s="229" t="s">
        <v>175</v>
      </c>
      <c r="B55" s="230" t="s">
        <v>131</v>
      </c>
      <c r="C55" s="255" t="s">
        <v>132</v>
      </c>
      <c r="D55" s="231"/>
      <c r="E55" s="232"/>
      <c r="F55" s="233"/>
      <c r="G55" s="233">
        <f>SUMIF(AG56:AG69,"&lt;&gt;NOR",G56:G69)</f>
        <v>0</v>
      </c>
      <c r="H55" s="233"/>
      <c r="I55" s="233">
        <f>SUM(I56:I69)</f>
        <v>0</v>
      </c>
      <c r="J55" s="233"/>
      <c r="K55" s="233">
        <f>SUM(K56:K69)</f>
        <v>0</v>
      </c>
      <c r="L55" s="233"/>
      <c r="M55" s="233">
        <f>SUM(M56:M69)</f>
        <v>0</v>
      </c>
      <c r="N55" s="233"/>
      <c r="O55" s="233">
        <f>SUM(O56:O69)</f>
        <v>0</v>
      </c>
      <c r="P55" s="233"/>
      <c r="Q55" s="233">
        <f>SUM(Q56:Q69)</f>
        <v>0</v>
      </c>
      <c r="R55" s="233"/>
      <c r="S55" s="233"/>
      <c r="T55" s="234"/>
      <c r="U55" s="228"/>
      <c r="V55" s="228">
        <f>SUM(V56:V69)</f>
        <v>0</v>
      </c>
      <c r="W55" s="228"/>
      <c r="X55" s="228"/>
      <c r="AG55" t="s">
        <v>176</v>
      </c>
    </row>
    <row r="56" spans="1:60" outlineLevel="1" x14ac:dyDescent="0.2">
      <c r="A56" s="242">
        <v>44</v>
      </c>
      <c r="B56" s="243" t="s">
        <v>681</v>
      </c>
      <c r="C56" s="256" t="s">
        <v>682</v>
      </c>
      <c r="D56" s="244" t="s">
        <v>616</v>
      </c>
      <c r="E56" s="245">
        <v>189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21</v>
      </c>
      <c r="M56" s="247">
        <f>G56*(1+L56/100)</f>
        <v>0</v>
      </c>
      <c r="N56" s="247">
        <v>0</v>
      </c>
      <c r="O56" s="247">
        <f>ROUND(E56*N56,2)</f>
        <v>0</v>
      </c>
      <c r="P56" s="247">
        <v>0</v>
      </c>
      <c r="Q56" s="247">
        <f>ROUND(E56*P56,2)</f>
        <v>0</v>
      </c>
      <c r="R56" s="247"/>
      <c r="S56" s="247" t="s">
        <v>180</v>
      </c>
      <c r="T56" s="248" t="s">
        <v>181</v>
      </c>
      <c r="U56" s="220">
        <v>0</v>
      </c>
      <c r="V56" s="220">
        <f>ROUND(E56*U56,2)</f>
        <v>0</v>
      </c>
      <c r="W56" s="220"/>
      <c r="X56" s="220" t="s">
        <v>191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617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42">
        <v>45</v>
      </c>
      <c r="B57" s="243" t="s">
        <v>683</v>
      </c>
      <c r="C57" s="256" t="s">
        <v>684</v>
      </c>
      <c r="D57" s="244" t="s">
        <v>616</v>
      </c>
      <c r="E57" s="245">
        <v>22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21</v>
      </c>
      <c r="M57" s="247">
        <f>G57*(1+L57/100)</f>
        <v>0</v>
      </c>
      <c r="N57" s="247">
        <v>0</v>
      </c>
      <c r="O57" s="247">
        <f>ROUND(E57*N57,2)</f>
        <v>0</v>
      </c>
      <c r="P57" s="247">
        <v>0</v>
      </c>
      <c r="Q57" s="247">
        <f>ROUND(E57*P57,2)</f>
        <v>0</v>
      </c>
      <c r="R57" s="247"/>
      <c r="S57" s="247" t="s">
        <v>180</v>
      </c>
      <c r="T57" s="248" t="s">
        <v>181</v>
      </c>
      <c r="U57" s="220">
        <v>0</v>
      </c>
      <c r="V57" s="220">
        <f>ROUND(E57*U57,2)</f>
        <v>0</v>
      </c>
      <c r="W57" s="220"/>
      <c r="X57" s="220" t="s">
        <v>191</v>
      </c>
      <c r="Y57" s="210"/>
      <c r="Z57" s="210"/>
      <c r="AA57" s="210"/>
      <c r="AB57" s="210"/>
      <c r="AC57" s="210"/>
      <c r="AD57" s="210"/>
      <c r="AE57" s="210"/>
      <c r="AF57" s="210"/>
      <c r="AG57" s="210" t="s">
        <v>617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2">
        <v>46</v>
      </c>
      <c r="B58" s="243" t="s">
        <v>685</v>
      </c>
      <c r="C58" s="256" t="s">
        <v>686</v>
      </c>
      <c r="D58" s="244" t="s">
        <v>616</v>
      </c>
      <c r="E58" s="245">
        <v>64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21</v>
      </c>
      <c r="M58" s="247">
        <f>G58*(1+L58/100)</f>
        <v>0</v>
      </c>
      <c r="N58" s="247">
        <v>0</v>
      </c>
      <c r="O58" s="247">
        <f>ROUND(E58*N58,2)</f>
        <v>0</v>
      </c>
      <c r="P58" s="247">
        <v>0</v>
      </c>
      <c r="Q58" s="247">
        <f>ROUND(E58*P58,2)</f>
        <v>0</v>
      </c>
      <c r="R58" s="247"/>
      <c r="S58" s="247" t="s">
        <v>180</v>
      </c>
      <c r="T58" s="248" t="s">
        <v>181</v>
      </c>
      <c r="U58" s="220">
        <v>0</v>
      </c>
      <c r="V58" s="220">
        <f>ROUND(E58*U58,2)</f>
        <v>0</v>
      </c>
      <c r="W58" s="220"/>
      <c r="X58" s="220" t="s">
        <v>191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617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2">
        <v>47</v>
      </c>
      <c r="B59" s="243" t="s">
        <v>687</v>
      </c>
      <c r="C59" s="256" t="s">
        <v>688</v>
      </c>
      <c r="D59" s="244" t="s">
        <v>616</v>
      </c>
      <c r="E59" s="245">
        <v>1</v>
      </c>
      <c r="F59" s="246"/>
      <c r="G59" s="247">
        <f>ROUND(E59*F59,2)</f>
        <v>0</v>
      </c>
      <c r="H59" s="246"/>
      <c r="I59" s="247">
        <f>ROUND(E59*H59,2)</f>
        <v>0</v>
      </c>
      <c r="J59" s="246"/>
      <c r="K59" s="247">
        <f>ROUND(E59*J59,2)</f>
        <v>0</v>
      </c>
      <c r="L59" s="247">
        <v>21</v>
      </c>
      <c r="M59" s="247">
        <f>G59*(1+L59/100)</f>
        <v>0</v>
      </c>
      <c r="N59" s="247">
        <v>0</v>
      </c>
      <c r="O59" s="247">
        <f>ROUND(E59*N59,2)</f>
        <v>0</v>
      </c>
      <c r="P59" s="247">
        <v>0</v>
      </c>
      <c r="Q59" s="247">
        <f>ROUND(E59*P59,2)</f>
        <v>0</v>
      </c>
      <c r="R59" s="247"/>
      <c r="S59" s="247" t="s">
        <v>180</v>
      </c>
      <c r="T59" s="248" t="s">
        <v>181</v>
      </c>
      <c r="U59" s="220">
        <v>0</v>
      </c>
      <c r="V59" s="220">
        <f>ROUND(E59*U59,2)</f>
        <v>0</v>
      </c>
      <c r="W59" s="220"/>
      <c r="X59" s="220" t="s">
        <v>191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617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2">
        <v>48</v>
      </c>
      <c r="B60" s="243" t="s">
        <v>689</v>
      </c>
      <c r="C60" s="256" t="s">
        <v>690</v>
      </c>
      <c r="D60" s="244" t="s">
        <v>616</v>
      </c>
      <c r="E60" s="245">
        <v>80</v>
      </c>
      <c r="F60" s="246"/>
      <c r="G60" s="247">
        <f>ROUND(E60*F60,2)</f>
        <v>0</v>
      </c>
      <c r="H60" s="246"/>
      <c r="I60" s="247">
        <f>ROUND(E60*H60,2)</f>
        <v>0</v>
      </c>
      <c r="J60" s="246"/>
      <c r="K60" s="247">
        <f>ROUND(E60*J60,2)</f>
        <v>0</v>
      </c>
      <c r="L60" s="247">
        <v>21</v>
      </c>
      <c r="M60" s="247">
        <f>G60*(1+L60/100)</f>
        <v>0</v>
      </c>
      <c r="N60" s="247">
        <v>0</v>
      </c>
      <c r="O60" s="247">
        <f>ROUND(E60*N60,2)</f>
        <v>0</v>
      </c>
      <c r="P60" s="247">
        <v>0</v>
      </c>
      <c r="Q60" s="247">
        <f>ROUND(E60*P60,2)</f>
        <v>0</v>
      </c>
      <c r="R60" s="247"/>
      <c r="S60" s="247" t="s">
        <v>180</v>
      </c>
      <c r="T60" s="248" t="s">
        <v>181</v>
      </c>
      <c r="U60" s="220">
        <v>0</v>
      </c>
      <c r="V60" s="220">
        <f>ROUND(E60*U60,2)</f>
        <v>0</v>
      </c>
      <c r="W60" s="220"/>
      <c r="X60" s="220" t="s">
        <v>191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617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42">
        <v>49</v>
      </c>
      <c r="B61" s="243" t="s">
        <v>691</v>
      </c>
      <c r="C61" s="256" t="s">
        <v>692</v>
      </c>
      <c r="D61" s="244" t="s">
        <v>616</v>
      </c>
      <c r="E61" s="245">
        <v>160</v>
      </c>
      <c r="F61" s="246"/>
      <c r="G61" s="247">
        <f>ROUND(E61*F61,2)</f>
        <v>0</v>
      </c>
      <c r="H61" s="246"/>
      <c r="I61" s="247">
        <f>ROUND(E61*H61,2)</f>
        <v>0</v>
      </c>
      <c r="J61" s="246"/>
      <c r="K61" s="247">
        <f>ROUND(E61*J61,2)</f>
        <v>0</v>
      </c>
      <c r="L61" s="247">
        <v>21</v>
      </c>
      <c r="M61" s="247">
        <f>G61*(1+L61/100)</f>
        <v>0</v>
      </c>
      <c r="N61" s="247">
        <v>0</v>
      </c>
      <c r="O61" s="247">
        <f>ROUND(E61*N61,2)</f>
        <v>0</v>
      </c>
      <c r="P61" s="247">
        <v>0</v>
      </c>
      <c r="Q61" s="247">
        <f>ROUND(E61*P61,2)</f>
        <v>0</v>
      </c>
      <c r="R61" s="247"/>
      <c r="S61" s="247" t="s">
        <v>180</v>
      </c>
      <c r="T61" s="248" t="s">
        <v>181</v>
      </c>
      <c r="U61" s="220">
        <v>0</v>
      </c>
      <c r="V61" s="220">
        <f>ROUND(E61*U61,2)</f>
        <v>0</v>
      </c>
      <c r="W61" s="220"/>
      <c r="X61" s="220" t="s">
        <v>191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617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2">
        <v>50</v>
      </c>
      <c r="B62" s="243" t="s">
        <v>693</v>
      </c>
      <c r="C62" s="256" t="s">
        <v>694</v>
      </c>
      <c r="D62" s="244" t="s">
        <v>616</v>
      </c>
      <c r="E62" s="245">
        <v>120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7">
        <v>0</v>
      </c>
      <c r="O62" s="247">
        <f>ROUND(E62*N62,2)</f>
        <v>0</v>
      </c>
      <c r="P62" s="247">
        <v>0</v>
      </c>
      <c r="Q62" s="247">
        <f>ROUND(E62*P62,2)</f>
        <v>0</v>
      </c>
      <c r="R62" s="247"/>
      <c r="S62" s="247" t="s">
        <v>180</v>
      </c>
      <c r="T62" s="248" t="s">
        <v>181</v>
      </c>
      <c r="U62" s="220">
        <v>0</v>
      </c>
      <c r="V62" s="220">
        <f>ROUND(E62*U62,2)</f>
        <v>0</v>
      </c>
      <c r="W62" s="220"/>
      <c r="X62" s="220" t="s">
        <v>191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617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42">
        <v>51</v>
      </c>
      <c r="B63" s="243" t="s">
        <v>695</v>
      </c>
      <c r="C63" s="256" t="s">
        <v>696</v>
      </c>
      <c r="D63" s="244" t="s">
        <v>222</v>
      </c>
      <c r="E63" s="245">
        <v>150</v>
      </c>
      <c r="F63" s="246"/>
      <c r="G63" s="247">
        <f>ROUND(E63*F63,2)</f>
        <v>0</v>
      </c>
      <c r="H63" s="246"/>
      <c r="I63" s="247">
        <f>ROUND(E63*H63,2)</f>
        <v>0</v>
      </c>
      <c r="J63" s="246"/>
      <c r="K63" s="247">
        <f>ROUND(E63*J63,2)</f>
        <v>0</v>
      </c>
      <c r="L63" s="247">
        <v>21</v>
      </c>
      <c r="M63" s="247">
        <f>G63*(1+L63/100)</f>
        <v>0</v>
      </c>
      <c r="N63" s="247">
        <v>0</v>
      </c>
      <c r="O63" s="247">
        <f>ROUND(E63*N63,2)</f>
        <v>0</v>
      </c>
      <c r="P63" s="247">
        <v>0</v>
      </c>
      <c r="Q63" s="247">
        <f>ROUND(E63*P63,2)</f>
        <v>0</v>
      </c>
      <c r="R63" s="247"/>
      <c r="S63" s="247" t="s">
        <v>180</v>
      </c>
      <c r="T63" s="248" t="s">
        <v>181</v>
      </c>
      <c r="U63" s="220">
        <v>0</v>
      </c>
      <c r="V63" s="220">
        <f>ROUND(E63*U63,2)</f>
        <v>0</v>
      </c>
      <c r="W63" s="220"/>
      <c r="X63" s="220" t="s">
        <v>191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617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2">
        <v>52</v>
      </c>
      <c r="B64" s="243" t="s">
        <v>697</v>
      </c>
      <c r="C64" s="256" t="s">
        <v>698</v>
      </c>
      <c r="D64" s="244" t="s">
        <v>222</v>
      </c>
      <c r="E64" s="245">
        <v>180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21</v>
      </c>
      <c r="M64" s="247">
        <f>G64*(1+L64/100)</f>
        <v>0</v>
      </c>
      <c r="N64" s="247">
        <v>0</v>
      </c>
      <c r="O64" s="247">
        <f>ROUND(E64*N64,2)</f>
        <v>0</v>
      </c>
      <c r="P64" s="247">
        <v>0</v>
      </c>
      <c r="Q64" s="247">
        <f>ROUND(E64*P64,2)</f>
        <v>0</v>
      </c>
      <c r="R64" s="247"/>
      <c r="S64" s="247" t="s">
        <v>180</v>
      </c>
      <c r="T64" s="248" t="s">
        <v>181</v>
      </c>
      <c r="U64" s="220">
        <v>0</v>
      </c>
      <c r="V64" s="220">
        <f>ROUND(E64*U64,2)</f>
        <v>0</v>
      </c>
      <c r="W64" s="220"/>
      <c r="X64" s="220" t="s">
        <v>191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617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42">
        <v>53</v>
      </c>
      <c r="B65" s="243" t="s">
        <v>699</v>
      </c>
      <c r="C65" s="256" t="s">
        <v>700</v>
      </c>
      <c r="D65" s="244" t="s">
        <v>222</v>
      </c>
      <c r="E65" s="245">
        <v>100</v>
      </c>
      <c r="F65" s="246"/>
      <c r="G65" s="247">
        <f>ROUND(E65*F65,2)</f>
        <v>0</v>
      </c>
      <c r="H65" s="246"/>
      <c r="I65" s="247">
        <f>ROUND(E65*H65,2)</f>
        <v>0</v>
      </c>
      <c r="J65" s="246"/>
      <c r="K65" s="247">
        <f>ROUND(E65*J65,2)</f>
        <v>0</v>
      </c>
      <c r="L65" s="247">
        <v>21</v>
      </c>
      <c r="M65" s="247">
        <f>G65*(1+L65/100)</f>
        <v>0</v>
      </c>
      <c r="N65" s="247">
        <v>0</v>
      </c>
      <c r="O65" s="247">
        <f>ROUND(E65*N65,2)</f>
        <v>0</v>
      </c>
      <c r="P65" s="247">
        <v>0</v>
      </c>
      <c r="Q65" s="247">
        <f>ROUND(E65*P65,2)</f>
        <v>0</v>
      </c>
      <c r="R65" s="247"/>
      <c r="S65" s="247" t="s">
        <v>180</v>
      </c>
      <c r="T65" s="248" t="s">
        <v>181</v>
      </c>
      <c r="U65" s="220">
        <v>0</v>
      </c>
      <c r="V65" s="220">
        <f>ROUND(E65*U65,2)</f>
        <v>0</v>
      </c>
      <c r="W65" s="220"/>
      <c r="X65" s="220" t="s">
        <v>191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617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2">
        <v>54</v>
      </c>
      <c r="B66" s="243" t="s">
        <v>701</v>
      </c>
      <c r="C66" s="256" t="s">
        <v>702</v>
      </c>
      <c r="D66" s="244" t="s">
        <v>222</v>
      </c>
      <c r="E66" s="245">
        <v>50</v>
      </c>
      <c r="F66" s="246"/>
      <c r="G66" s="247">
        <f>ROUND(E66*F66,2)</f>
        <v>0</v>
      </c>
      <c r="H66" s="246"/>
      <c r="I66" s="247">
        <f>ROUND(E66*H66,2)</f>
        <v>0</v>
      </c>
      <c r="J66" s="246"/>
      <c r="K66" s="247">
        <f>ROUND(E66*J66,2)</f>
        <v>0</v>
      </c>
      <c r="L66" s="247">
        <v>21</v>
      </c>
      <c r="M66" s="247">
        <f>G66*(1+L66/100)</f>
        <v>0</v>
      </c>
      <c r="N66" s="247">
        <v>0</v>
      </c>
      <c r="O66" s="247">
        <f>ROUND(E66*N66,2)</f>
        <v>0</v>
      </c>
      <c r="P66" s="247">
        <v>0</v>
      </c>
      <c r="Q66" s="247">
        <f>ROUND(E66*P66,2)</f>
        <v>0</v>
      </c>
      <c r="R66" s="247"/>
      <c r="S66" s="247" t="s">
        <v>180</v>
      </c>
      <c r="T66" s="248" t="s">
        <v>181</v>
      </c>
      <c r="U66" s="220">
        <v>0</v>
      </c>
      <c r="V66" s="220">
        <f>ROUND(E66*U66,2)</f>
        <v>0</v>
      </c>
      <c r="W66" s="220"/>
      <c r="X66" s="220" t="s">
        <v>191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617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42">
        <v>55</v>
      </c>
      <c r="B67" s="243" t="s">
        <v>703</v>
      </c>
      <c r="C67" s="256" t="s">
        <v>704</v>
      </c>
      <c r="D67" s="244" t="s">
        <v>195</v>
      </c>
      <c r="E67" s="245">
        <v>0.2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21</v>
      </c>
      <c r="M67" s="247">
        <f>G67*(1+L67/100)</f>
        <v>0</v>
      </c>
      <c r="N67" s="247">
        <v>0</v>
      </c>
      <c r="O67" s="247">
        <f>ROUND(E67*N67,2)</f>
        <v>0</v>
      </c>
      <c r="P67" s="247">
        <v>0</v>
      </c>
      <c r="Q67" s="247">
        <f>ROUND(E67*P67,2)</f>
        <v>0</v>
      </c>
      <c r="R67" s="247"/>
      <c r="S67" s="247" t="s">
        <v>180</v>
      </c>
      <c r="T67" s="248" t="s">
        <v>181</v>
      </c>
      <c r="U67" s="220">
        <v>0</v>
      </c>
      <c r="V67" s="220">
        <f>ROUND(E67*U67,2)</f>
        <v>0</v>
      </c>
      <c r="W67" s="220"/>
      <c r="X67" s="220" t="s">
        <v>191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617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2">
        <v>56</v>
      </c>
      <c r="B68" s="243" t="s">
        <v>705</v>
      </c>
      <c r="C68" s="256" t="s">
        <v>706</v>
      </c>
      <c r="D68" s="244" t="s">
        <v>195</v>
      </c>
      <c r="E68" s="245">
        <v>0.2</v>
      </c>
      <c r="F68" s="246"/>
      <c r="G68" s="247">
        <f>ROUND(E68*F68,2)</f>
        <v>0</v>
      </c>
      <c r="H68" s="246"/>
      <c r="I68" s="247">
        <f>ROUND(E68*H68,2)</f>
        <v>0</v>
      </c>
      <c r="J68" s="246"/>
      <c r="K68" s="247">
        <f>ROUND(E68*J68,2)</f>
        <v>0</v>
      </c>
      <c r="L68" s="247">
        <v>21</v>
      </c>
      <c r="M68" s="247">
        <f>G68*(1+L68/100)</f>
        <v>0</v>
      </c>
      <c r="N68" s="247">
        <v>0</v>
      </c>
      <c r="O68" s="247">
        <f>ROUND(E68*N68,2)</f>
        <v>0</v>
      </c>
      <c r="P68" s="247">
        <v>0</v>
      </c>
      <c r="Q68" s="247">
        <f>ROUND(E68*P68,2)</f>
        <v>0</v>
      </c>
      <c r="R68" s="247"/>
      <c r="S68" s="247" t="s">
        <v>180</v>
      </c>
      <c r="T68" s="248" t="s">
        <v>181</v>
      </c>
      <c r="U68" s="220">
        <v>0</v>
      </c>
      <c r="V68" s="220">
        <f>ROUND(E68*U68,2)</f>
        <v>0</v>
      </c>
      <c r="W68" s="220"/>
      <c r="X68" s="220" t="s">
        <v>191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617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42">
        <v>57</v>
      </c>
      <c r="B69" s="243" t="s">
        <v>707</v>
      </c>
      <c r="C69" s="256" t="s">
        <v>708</v>
      </c>
      <c r="D69" s="244" t="s">
        <v>709</v>
      </c>
      <c r="E69" s="245">
        <v>100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21</v>
      </c>
      <c r="M69" s="247">
        <f>G69*(1+L69/100)</f>
        <v>0</v>
      </c>
      <c r="N69" s="247">
        <v>0</v>
      </c>
      <c r="O69" s="247">
        <f>ROUND(E69*N69,2)</f>
        <v>0</v>
      </c>
      <c r="P69" s="247">
        <v>0</v>
      </c>
      <c r="Q69" s="247">
        <f>ROUND(E69*P69,2)</f>
        <v>0</v>
      </c>
      <c r="R69" s="247"/>
      <c r="S69" s="247" t="s">
        <v>180</v>
      </c>
      <c r="T69" s="248" t="s">
        <v>181</v>
      </c>
      <c r="U69" s="220">
        <v>0</v>
      </c>
      <c r="V69" s="220">
        <f>ROUND(E69*U69,2)</f>
        <v>0</v>
      </c>
      <c r="W69" s="220"/>
      <c r="X69" s="220" t="s">
        <v>191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617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229" t="s">
        <v>175</v>
      </c>
      <c r="B70" s="230" t="s">
        <v>133</v>
      </c>
      <c r="C70" s="255" t="s">
        <v>134</v>
      </c>
      <c r="D70" s="231"/>
      <c r="E70" s="232"/>
      <c r="F70" s="233"/>
      <c r="G70" s="233">
        <f>SUMIF(AG71:AG84,"&lt;&gt;NOR",G71:G84)</f>
        <v>0</v>
      </c>
      <c r="H70" s="233"/>
      <c r="I70" s="233">
        <f>SUM(I71:I84)</f>
        <v>0</v>
      </c>
      <c r="J70" s="233"/>
      <c r="K70" s="233">
        <f>SUM(K71:K84)</f>
        <v>0</v>
      </c>
      <c r="L70" s="233"/>
      <c r="M70" s="233">
        <f>SUM(M71:M84)</f>
        <v>0</v>
      </c>
      <c r="N70" s="233"/>
      <c r="O70" s="233">
        <f>SUM(O71:O84)</f>
        <v>0</v>
      </c>
      <c r="P70" s="233"/>
      <c r="Q70" s="233">
        <f>SUM(Q71:Q84)</f>
        <v>0</v>
      </c>
      <c r="R70" s="233"/>
      <c r="S70" s="233"/>
      <c r="T70" s="234"/>
      <c r="U70" s="228"/>
      <c r="V70" s="228">
        <f>SUM(V71:V84)</f>
        <v>0</v>
      </c>
      <c r="W70" s="228"/>
      <c r="X70" s="228"/>
      <c r="AG70" t="s">
        <v>176</v>
      </c>
    </row>
    <row r="71" spans="1:60" outlineLevel="1" x14ac:dyDescent="0.2">
      <c r="A71" s="242">
        <v>58</v>
      </c>
      <c r="B71" s="243" t="s">
        <v>710</v>
      </c>
      <c r="C71" s="256" t="s">
        <v>711</v>
      </c>
      <c r="D71" s="244" t="s">
        <v>222</v>
      </c>
      <c r="E71" s="245">
        <v>50</v>
      </c>
      <c r="F71" s="246"/>
      <c r="G71" s="247">
        <f>ROUND(E71*F71,2)</f>
        <v>0</v>
      </c>
      <c r="H71" s="246"/>
      <c r="I71" s="247">
        <f>ROUND(E71*H71,2)</f>
        <v>0</v>
      </c>
      <c r="J71" s="246"/>
      <c r="K71" s="247">
        <f>ROUND(E71*J71,2)</f>
        <v>0</v>
      </c>
      <c r="L71" s="247">
        <v>21</v>
      </c>
      <c r="M71" s="247">
        <f>G71*(1+L71/100)</f>
        <v>0</v>
      </c>
      <c r="N71" s="247">
        <v>0</v>
      </c>
      <c r="O71" s="247">
        <f>ROUND(E71*N71,2)</f>
        <v>0</v>
      </c>
      <c r="P71" s="247">
        <v>0</v>
      </c>
      <c r="Q71" s="247">
        <f>ROUND(E71*P71,2)</f>
        <v>0</v>
      </c>
      <c r="R71" s="247"/>
      <c r="S71" s="247" t="s">
        <v>180</v>
      </c>
      <c r="T71" s="248" t="s">
        <v>181</v>
      </c>
      <c r="U71" s="220">
        <v>0</v>
      </c>
      <c r="V71" s="220">
        <f>ROUND(E71*U71,2)</f>
        <v>0</v>
      </c>
      <c r="W71" s="220"/>
      <c r="X71" s="220" t="s">
        <v>191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617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42">
        <v>59</v>
      </c>
      <c r="B72" s="243" t="s">
        <v>712</v>
      </c>
      <c r="C72" s="256" t="s">
        <v>713</v>
      </c>
      <c r="D72" s="244" t="s">
        <v>222</v>
      </c>
      <c r="E72" s="245">
        <v>110</v>
      </c>
      <c r="F72" s="246"/>
      <c r="G72" s="247">
        <f>ROUND(E72*F72,2)</f>
        <v>0</v>
      </c>
      <c r="H72" s="246"/>
      <c r="I72" s="247">
        <f>ROUND(E72*H72,2)</f>
        <v>0</v>
      </c>
      <c r="J72" s="246"/>
      <c r="K72" s="247">
        <f>ROUND(E72*J72,2)</f>
        <v>0</v>
      </c>
      <c r="L72" s="247">
        <v>21</v>
      </c>
      <c r="M72" s="247">
        <f>G72*(1+L72/100)</f>
        <v>0</v>
      </c>
      <c r="N72" s="247">
        <v>0</v>
      </c>
      <c r="O72" s="247">
        <f>ROUND(E72*N72,2)</f>
        <v>0</v>
      </c>
      <c r="P72" s="247">
        <v>0</v>
      </c>
      <c r="Q72" s="247">
        <f>ROUND(E72*P72,2)</f>
        <v>0</v>
      </c>
      <c r="R72" s="247"/>
      <c r="S72" s="247" t="s">
        <v>180</v>
      </c>
      <c r="T72" s="248" t="s">
        <v>181</v>
      </c>
      <c r="U72" s="220">
        <v>0</v>
      </c>
      <c r="V72" s="220">
        <f>ROUND(E72*U72,2)</f>
        <v>0</v>
      </c>
      <c r="W72" s="220"/>
      <c r="X72" s="220" t="s">
        <v>191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617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42">
        <v>60</v>
      </c>
      <c r="B73" s="243" t="s">
        <v>714</v>
      </c>
      <c r="C73" s="256" t="s">
        <v>715</v>
      </c>
      <c r="D73" s="244" t="s">
        <v>222</v>
      </c>
      <c r="E73" s="245">
        <v>860</v>
      </c>
      <c r="F73" s="246"/>
      <c r="G73" s="247">
        <f>ROUND(E73*F73,2)</f>
        <v>0</v>
      </c>
      <c r="H73" s="246"/>
      <c r="I73" s="247">
        <f>ROUND(E73*H73,2)</f>
        <v>0</v>
      </c>
      <c r="J73" s="246"/>
      <c r="K73" s="247">
        <f>ROUND(E73*J73,2)</f>
        <v>0</v>
      </c>
      <c r="L73" s="247">
        <v>21</v>
      </c>
      <c r="M73" s="247">
        <f>G73*(1+L73/100)</f>
        <v>0</v>
      </c>
      <c r="N73" s="247">
        <v>0</v>
      </c>
      <c r="O73" s="247">
        <f>ROUND(E73*N73,2)</f>
        <v>0</v>
      </c>
      <c r="P73" s="247">
        <v>0</v>
      </c>
      <c r="Q73" s="247">
        <f>ROUND(E73*P73,2)</f>
        <v>0</v>
      </c>
      <c r="R73" s="247"/>
      <c r="S73" s="247" t="s">
        <v>180</v>
      </c>
      <c r="T73" s="248" t="s">
        <v>181</v>
      </c>
      <c r="U73" s="220">
        <v>0</v>
      </c>
      <c r="V73" s="220">
        <f>ROUND(E73*U73,2)</f>
        <v>0</v>
      </c>
      <c r="W73" s="220"/>
      <c r="X73" s="220" t="s">
        <v>191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617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42">
        <v>61</v>
      </c>
      <c r="B74" s="243" t="s">
        <v>716</v>
      </c>
      <c r="C74" s="256" t="s">
        <v>717</v>
      </c>
      <c r="D74" s="244" t="s">
        <v>222</v>
      </c>
      <c r="E74" s="245">
        <v>1240</v>
      </c>
      <c r="F74" s="246"/>
      <c r="G74" s="247">
        <f>ROUND(E74*F74,2)</f>
        <v>0</v>
      </c>
      <c r="H74" s="246"/>
      <c r="I74" s="247">
        <f>ROUND(E74*H74,2)</f>
        <v>0</v>
      </c>
      <c r="J74" s="246"/>
      <c r="K74" s="247">
        <f>ROUND(E74*J74,2)</f>
        <v>0</v>
      </c>
      <c r="L74" s="247">
        <v>21</v>
      </c>
      <c r="M74" s="247">
        <f>G74*(1+L74/100)</f>
        <v>0</v>
      </c>
      <c r="N74" s="247">
        <v>0</v>
      </c>
      <c r="O74" s="247">
        <f>ROUND(E74*N74,2)</f>
        <v>0</v>
      </c>
      <c r="P74" s="247">
        <v>0</v>
      </c>
      <c r="Q74" s="247">
        <f>ROUND(E74*P74,2)</f>
        <v>0</v>
      </c>
      <c r="R74" s="247"/>
      <c r="S74" s="247" t="s">
        <v>180</v>
      </c>
      <c r="T74" s="248" t="s">
        <v>181</v>
      </c>
      <c r="U74" s="220">
        <v>0</v>
      </c>
      <c r="V74" s="220">
        <f>ROUND(E74*U74,2)</f>
        <v>0</v>
      </c>
      <c r="W74" s="220"/>
      <c r="X74" s="220" t="s">
        <v>191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617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2">
        <v>62</v>
      </c>
      <c r="B75" s="243" t="s">
        <v>718</v>
      </c>
      <c r="C75" s="256" t="s">
        <v>719</v>
      </c>
      <c r="D75" s="244" t="s">
        <v>222</v>
      </c>
      <c r="E75" s="245">
        <v>30</v>
      </c>
      <c r="F75" s="246"/>
      <c r="G75" s="247">
        <f>ROUND(E75*F75,2)</f>
        <v>0</v>
      </c>
      <c r="H75" s="246"/>
      <c r="I75" s="247">
        <f>ROUND(E75*H75,2)</f>
        <v>0</v>
      </c>
      <c r="J75" s="246"/>
      <c r="K75" s="247">
        <f>ROUND(E75*J75,2)</f>
        <v>0</v>
      </c>
      <c r="L75" s="247">
        <v>21</v>
      </c>
      <c r="M75" s="247">
        <f>G75*(1+L75/100)</f>
        <v>0</v>
      </c>
      <c r="N75" s="247">
        <v>0</v>
      </c>
      <c r="O75" s="247">
        <f>ROUND(E75*N75,2)</f>
        <v>0</v>
      </c>
      <c r="P75" s="247">
        <v>0</v>
      </c>
      <c r="Q75" s="247">
        <f>ROUND(E75*P75,2)</f>
        <v>0</v>
      </c>
      <c r="R75" s="247"/>
      <c r="S75" s="247" t="s">
        <v>180</v>
      </c>
      <c r="T75" s="248" t="s">
        <v>181</v>
      </c>
      <c r="U75" s="220">
        <v>0</v>
      </c>
      <c r="V75" s="220">
        <f>ROUND(E75*U75,2)</f>
        <v>0</v>
      </c>
      <c r="W75" s="220"/>
      <c r="X75" s="220" t="s">
        <v>191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617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42">
        <v>63</v>
      </c>
      <c r="B76" s="243" t="s">
        <v>720</v>
      </c>
      <c r="C76" s="256" t="s">
        <v>721</v>
      </c>
      <c r="D76" s="244" t="s">
        <v>222</v>
      </c>
      <c r="E76" s="245">
        <v>120</v>
      </c>
      <c r="F76" s="246"/>
      <c r="G76" s="247">
        <f>ROUND(E76*F76,2)</f>
        <v>0</v>
      </c>
      <c r="H76" s="246"/>
      <c r="I76" s="247">
        <f>ROUND(E76*H76,2)</f>
        <v>0</v>
      </c>
      <c r="J76" s="246"/>
      <c r="K76" s="247">
        <f>ROUND(E76*J76,2)</f>
        <v>0</v>
      </c>
      <c r="L76" s="247">
        <v>21</v>
      </c>
      <c r="M76" s="247">
        <f>G76*(1+L76/100)</f>
        <v>0</v>
      </c>
      <c r="N76" s="247">
        <v>0</v>
      </c>
      <c r="O76" s="247">
        <f>ROUND(E76*N76,2)</f>
        <v>0</v>
      </c>
      <c r="P76" s="247">
        <v>0</v>
      </c>
      <c r="Q76" s="247">
        <f>ROUND(E76*P76,2)</f>
        <v>0</v>
      </c>
      <c r="R76" s="247"/>
      <c r="S76" s="247" t="s">
        <v>180</v>
      </c>
      <c r="T76" s="248" t="s">
        <v>181</v>
      </c>
      <c r="U76" s="220">
        <v>0</v>
      </c>
      <c r="V76" s="220">
        <f>ROUND(E76*U76,2)</f>
        <v>0</v>
      </c>
      <c r="W76" s="220"/>
      <c r="X76" s="220" t="s">
        <v>191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617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2">
        <v>64</v>
      </c>
      <c r="B77" s="243" t="s">
        <v>722</v>
      </c>
      <c r="C77" s="256" t="s">
        <v>723</v>
      </c>
      <c r="D77" s="244" t="s">
        <v>222</v>
      </c>
      <c r="E77" s="245">
        <v>110</v>
      </c>
      <c r="F77" s="246"/>
      <c r="G77" s="247">
        <f>ROUND(E77*F77,2)</f>
        <v>0</v>
      </c>
      <c r="H77" s="246"/>
      <c r="I77" s="247">
        <f>ROUND(E77*H77,2)</f>
        <v>0</v>
      </c>
      <c r="J77" s="246"/>
      <c r="K77" s="247">
        <f>ROUND(E77*J77,2)</f>
        <v>0</v>
      </c>
      <c r="L77" s="247">
        <v>21</v>
      </c>
      <c r="M77" s="247">
        <f>G77*(1+L77/100)</f>
        <v>0</v>
      </c>
      <c r="N77" s="247">
        <v>0</v>
      </c>
      <c r="O77" s="247">
        <f>ROUND(E77*N77,2)</f>
        <v>0</v>
      </c>
      <c r="P77" s="247">
        <v>0</v>
      </c>
      <c r="Q77" s="247">
        <f>ROUND(E77*P77,2)</f>
        <v>0</v>
      </c>
      <c r="R77" s="247"/>
      <c r="S77" s="247" t="s">
        <v>180</v>
      </c>
      <c r="T77" s="248" t="s">
        <v>181</v>
      </c>
      <c r="U77" s="220">
        <v>0</v>
      </c>
      <c r="V77" s="220">
        <f>ROUND(E77*U77,2)</f>
        <v>0</v>
      </c>
      <c r="W77" s="220"/>
      <c r="X77" s="220" t="s">
        <v>191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617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42">
        <v>65</v>
      </c>
      <c r="B78" s="243" t="s">
        <v>724</v>
      </c>
      <c r="C78" s="256" t="s">
        <v>725</v>
      </c>
      <c r="D78" s="244" t="s">
        <v>222</v>
      </c>
      <c r="E78" s="245">
        <v>50</v>
      </c>
      <c r="F78" s="246"/>
      <c r="G78" s="247">
        <f>ROUND(E78*F78,2)</f>
        <v>0</v>
      </c>
      <c r="H78" s="246"/>
      <c r="I78" s="247">
        <f>ROUND(E78*H78,2)</f>
        <v>0</v>
      </c>
      <c r="J78" s="246"/>
      <c r="K78" s="247">
        <f>ROUND(E78*J78,2)</f>
        <v>0</v>
      </c>
      <c r="L78" s="247">
        <v>21</v>
      </c>
      <c r="M78" s="247">
        <f>G78*(1+L78/100)</f>
        <v>0</v>
      </c>
      <c r="N78" s="247">
        <v>0</v>
      </c>
      <c r="O78" s="247">
        <f>ROUND(E78*N78,2)</f>
        <v>0</v>
      </c>
      <c r="P78" s="247">
        <v>0</v>
      </c>
      <c r="Q78" s="247">
        <f>ROUND(E78*P78,2)</f>
        <v>0</v>
      </c>
      <c r="R78" s="247"/>
      <c r="S78" s="247" t="s">
        <v>180</v>
      </c>
      <c r="T78" s="248" t="s">
        <v>181</v>
      </c>
      <c r="U78" s="220">
        <v>0</v>
      </c>
      <c r="V78" s="220">
        <f>ROUND(E78*U78,2)</f>
        <v>0</v>
      </c>
      <c r="W78" s="220"/>
      <c r="X78" s="220" t="s">
        <v>191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617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42">
        <v>66</v>
      </c>
      <c r="B79" s="243" t="s">
        <v>726</v>
      </c>
      <c r="C79" s="256" t="s">
        <v>727</v>
      </c>
      <c r="D79" s="244" t="s">
        <v>222</v>
      </c>
      <c r="E79" s="245">
        <v>50</v>
      </c>
      <c r="F79" s="246"/>
      <c r="G79" s="247">
        <f>ROUND(E79*F79,2)</f>
        <v>0</v>
      </c>
      <c r="H79" s="246"/>
      <c r="I79" s="247">
        <f>ROUND(E79*H79,2)</f>
        <v>0</v>
      </c>
      <c r="J79" s="246"/>
      <c r="K79" s="247">
        <f>ROUND(E79*J79,2)</f>
        <v>0</v>
      </c>
      <c r="L79" s="247">
        <v>21</v>
      </c>
      <c r="M79" s="247">
        <f>G79*(1+L79/100)</f>
        <v>0</v>
      </c>
      <c r="N79" s="247">
        <v>0</v>
      </c>
      <c r="O79" s="247">
        <f>ROUND(E79*N79,2)</f>
        <v>0</v>
      </c>
      <c r="P79" s="247">
        <v>0</v>
      </c>
      <c r="Q79" s="247">
        <f>ROUND(E79*P79,2)</f>
        <v>0</v>
      </c>
      <c r="R79" s="247"/>
      <c r="S79" s="247" t="s">
        <v>180</v>
      </c>
      <c r="T79" s="248" t="s">
        <v>181</v>
      </c>
      <c r="U79" s="220">
        <v>0</v>
      </c>
      <c r="V79" s="220">
        <f>ROUND(E79*U79,2)</f>
        <v>0</v>
      </c>
      <c r="W79" s="220"/>
      <c r="X79" s="220" t="s">
        <v>191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617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2">
        <v>67</v>
      </c>
      <c r="B80" s="243" t="s">
        <v>728</v>
      </c>
      <c r="C80" s="256" t="s">
        <v>729</v>
      </c>
      <c r="D80" s="244" t="s">
        <v>222</v>
      </c>
      <c r="E80" s="245">
        <v>160</v>
      </c>
      <c r="F80" s="246"/>
      <c r="G80" s="247">
        <f>ROUND(E80*F80,2)</f>
        <v>0</v>
      </c>
      <c r="H80" s="246"/>
      <c r="I80" s="247">
        <f>ROUND(E80*H80,2)</f>
        <v>0</v>
      </c>
      <c r="J80" s="246"/>
      <c r="K80" s="247">
        <f>ROUND(E80*J80,2)</f>
        <v>0</v>
      </c>
      <c r="L80" s="247">
        <v>21</v>
      </c>
      <c r="M80" s="247">
        <f>G80*(1+L80/100)</f>
        <v>0</v>
      </c>
      <c r="N80" s="247">
        <v>0</v>
      </c>
      <c r="O80" s="247">
        <f>ROUND(E80*N80,2)</f>
        <v>0</v>
      </c>
      <c r="P80" s="247">
        <v>0</v>
      </c>
      <c r="Q80" s="247">
        <f>ROUND(E80*P80,2)</f>
        <v>0</v>
      </c>
      <c r="R80" s="247"/>
      <c r="S80" s="247" t="s">
        <v>180</v>
      </c>
      <c r="T80" s="248" t="s">
        <v>181</v>
      </c>
      <c r="U80" s="220">
        <v>0</v>
      </c>
      <c r="V80" s="220">
        <f>ROUND(E80*U80,2)</f>
        <v>0</v>
      </c>
      <c r="W80" s="220"/>
      <c r="X80" s="220" t="s">
        <v>191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617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42">
        <v>68</v>
      </c>
      <c r="B81" s="243" t="s">
        <v>730</v>
      </c>
      <c r="C81" s="256" t="s">
        <v>731</v>
      </c>
      <c r="D81" s="244" t="s">
        <v>222</v>
      </c>
      <c r="E81" s="245">
        <v>80</v>
      </c>
      <c r="F81" s="246"/>
      <c r="G81" s="247">
        <f>ROUND(E81*F81,2)</f>
        <v>0</v>
      </c>
      <c r="H81" s="246"/>
      <c r="I81" s="247">
        <f>ROUND(E81*H81,2)</f>
        <v>0</v>
      </c>
      <c r="J81" s="246"/>
      <c r="K81" s="247">
        <f>ROUND(E81*J81,2)</f>
        <v>0</v>
      </c>
      <c r="L81" s="247">
        <v>21</v>
      </c>
      <c r="M81" s="247">
        <f>G81*(1+L81/100)</f>
        <v>0</v>
      </c>
      <c r="N81" s="247">
        <v>0</v>
      </c>
      <c r="O81" s="247">
        <f>ROUND(E81*N81,2)</f>
        <v>0</v>
      </c>
      <c r="P81" s="247">
        <v>0</v>
      </c>
      <c r="Q81" s="247">
        <f>ROUND(E81*P81,2)</f>
        <v>0</v>
      </c>
      <c r="R81" s="247"/>
      <c r="S81" s="247" t="s">
        <v>180</v>
      </c>
      <c r="T81" s="248" t="s">
        <v>181</v>
      </c>
      <c r="U81" s="220">
        <v>0</v>
      </c>
      <c r="V81" s="220">
        <f>ROUND(E81*U81,2)</f>
        <v>0</v>
      </c>
      <c r="W81" s="220"/>
      <c r="X81" s="220" t="s">
        <v>191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617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2">
        <v>69</v>
      </c>
      <c r="B82" s="243" t="s">
        <v>732</v>
      </c>
      <c r="C82" s="256" t="s">
        <v>733</v>
      </c>
      <c r="D82" s="244" t="s">
        <v>616</v>
      </c>
      <c r="E82" s="245">
        <v>120</v>
      </c>
      <c r="F82" s="246"/>
      <c r="G82" s="247">
        <f>ROUND(E82*F82,2)</f>
        <v>0</v>
      </c>
      <c r="H82" s="246"/>
      <c r="I82" s="247">
        <f>ROUND(E82*H82,2)</f>
        <v>0</v>
      </c>
      <c r="J82" s="246"/>
      <c r="K82" s="247">
        <f>ROUND(E82*J82,2)</f>
        <v>0</v>
      </c>
      <c r="L82" s="247">
        <v>21</v>
      </c>
      <c r="M82" s="247">
        <f>G82*(1+L82/100)</f>
        <v>0</v>
      </c>
      <c r="N82" s="247">
        <v>0</v>
      </c>
      <c r="O82" s="247">
        <f>ROUND(E82*N82,2)</f>
        <v>0</v>
      </c>
      <c r="P82" s="247">
        <v>0</v>
      </c>
      <c r="Q82" s="247">
        <f>ROUND(E82*P82,2)</f>
        <v>0</v>
      </c>
      <c r="R82" s="247"/>
      <c r="S82" s="247" t="s">
        <v>180</v>
      </c>
      <c r="T82" s="248" t="s">
        <v>181</v>
      </c>
      <c r="U82" s="220">
        <v>0</v>
      </c>
      <c r="V82" s="220">
        <f>ROUND(E82*U82,2)</f>
        <v>0</v>
      </c>
      <c r="W82" s="220"/>
      <c r="X82" s="220" t="s">
        <v>191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617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42">
        <v>70</v>
      </c>
      <c r="B83" s="243" t="s">
        <v>734</v>
      </c>
      <c r="C83" s="256" t="s">
        <v>735</v>
      </c>
      <c r="D83" s="244" t="s">
        <v>616</v>
      </c>
      <c r="E83" s="245">
        <v>40</v>
      </c>
      <c r="F83" s="246"/>
      <c r="G83" s="247">
        <f>ROUND(E83*F83,2)</f>
        <v>0</v>
      </c>
      <c r="H83" s="246"/>
      <c r="I83" s="247">
        <f>ROUND(E83*H83,2)</f>
        <v>0</v>
      </c>
      <c r="J83" s="246"/>
      <c r="K83" s="247">
        <f>ROUND(E83*J83,2)</f>
        <v>0</v>
      </c>
      <c r="L83" s="247">
        <v>21</v>
      </c>
      <c r="M83" s="247">
        <f>G83*(1+L83/100)</f>
        <v>0</v>
      </c>
      <c r="N83" s="247">
        <v>0</v>
      </c>
      <c r="O83" s="247">
        <f>ROUND(E83*N83,2)</f>
        <v>0</v>
      </c>
      <c r="P83" s="247">
        <v>0</v>
      </c>
      <c r="Q83" s="247">
        <f>ROUND(E83*P83,2)</f>
        <v>0</v>
      </c>
      <c r="R83" s="247"/>
      <c r="S83" s="247" t="s">
        <v>180</v>
      </c>
      <c r="T83" s="248" t="s">
        <v>181</v>
      </c>
      <c r="U83" s="220">
        <v>0</v>
      </c>
      <c r="V83" s="220">
        <f>ROUND(E83*U83,2)</f>
        <v>0</v>
      </c>
      <c r="W83" s="220"/>
      <c r="X83" s="220" t="s">
        <v>191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617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42">
        <v>71</v>
      </c>
      <c r="B84" s="243" t="s">
        <v>736</v>
      </c>
      <c r="C84" s="256" t="s">
        <v>737</v>
      </c>
      <c r="D84" s="244" t="s">
        <v>616</v>
      </c>
      <c r="E84" s="245">
        <v>10</v>
      </c>
      <c r="F84" s="246"/>
      <c r="G84" s="247">
        <f>ROUND(E84*F84,2)</f>
        <v>0</v>
      </c>
      <c r="H84" s="246"/>
      <c r="I84" s="247">
        <f>ROUND(E84*H84,2)</f>
        <v>0</v>
      </c>
      <c r="J84" s="246"/>
      <c r="K84" s="247">
        <f>ROUND(E84*J84,2)</f>
        <v>0</v>
      </c>
      <c r="L84" s="247">
        <v>21</v>
      </c>
      <c r="M84" s="247">
        <f>G84*(1+L84/100)</f>
        <v>0</v>
      </c>
      <c r="N84" s="247">
        <v>0</v>
      </c>
      <c r="O84" s="247">
        <f>ROUND(E84*N84,2)</f>
        <v>0</v>
      </c>
      <c r="P84" s="247">
        <v>0</v>
      </c>
      <c r="Q84" s="247">
        <f>ROUND(E84*P84,2)</f>
        <v>0</v>
      </c>
      <c r="R84" s="247"/>
      <c r="S84" s="247" t="s">
        <v>180</v>
      </c>
      <c r="T84" s="248" t="s">
        <v>181</v>
      </c>
      <c r="U84" s="220">
        <v>0</v>
      </c>
      <c r="V84" s="220">
        <f>ROUND(E84*U84,2)</f>
        <v>0</v>
      </c>
      <c r="W84" s="220"/>
      <c r="X84" s="220" t="s">
        <v>191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617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x14ac:dyDescent="0.2">
      <c r="A85" s="229" t="s">
        <v>175</v>
      </c>
      <c r="B85" s="230" t="s">
        <v>135</v>
      </c>
      <c r="C85" s="255" t="s">
        <v>136</v>
      </c>
      <c r="D85" s="231"/>
      <c r="E85" s="232"/>
      <c r="F85" s="233"/>
      <c r="G85" s="233">
        <f>SUMIF(AG86:AG94,"&lt;&gt;NOR",G86:G94)</f>
        <v>0</v>
      </c>
      <c r="H85" s="233"/>
      <c r="I85" s="233">
        <f>SUM(I86:I94)</f>
        <v>0</v>
      </c>
      <c r="J85" s="233"/>
      <c r="K85" s="233">
        <f>SUM(K86:K94)</f>
        <v>0</v>
      </c>
      <c r="L85" s="233"/>
      <c r="M85" s="233">
        <f>SUM(M86:M94)</f>
        <v>0</v>
      </c>
      <c r="N85" s="233"/>
      <c r="O85" s="233">
        <f>SUM(O86:O94)</f>
        <v>0</v>
      </c>
      <c r="P85" s="233"/>
      <c r="Q85" s="233">
        <f>SUM(Q86:Q94)</f>
        <v>0</v>
      </c>
      <c r="R85" s="233"/>
      <c r="S85" s="233"/>
      <c r="T85" s="234"/>
      <c r="U85" s="228"/>
      <c r="V85" s="228">
        <f>SUM(V86:V94)</f>
        <v>0</v>
      </c>
      <c r="W85" s="228"/>
      <c r="X85" s="228"/>
      <c r="AG85" t="s">
        <v>176</v>
      </c>
    </row>
    <row r="86" spans="1:60" outlineLevel="1" x14ac:dyDescent="0.2">
      <c r="A86" s="242">
        <v>72</v>
      </c>
      <c r="B86" s="243" t="s">
        <v>738</v>
      </c>
      <c r="C86" s="256" t="s">
        <v>739</v>
      </c>
      <c r="D86" s="244" t="s">
        <v>616</v>
      </c>
      <c r="E86" s="245">
        <v>12</v>
      </c>
      <c r="F86" s="246"/>
      <c r="G86" s="247">
        <f>ROUND(E86*F86,2)</f>
        <v>0</v>
      </c>
      <c r="H86" s="246"/>
      <c r="I86" s="247">
        <f>ROUND(E86*H86,2)</f>
        <v>0</v>
      </c>
      <c r="J86" s="246"/>
      <c r="K86" s="247">
        <f>ROUND(E86*J86,2)</f>
        <v>0</v>
      </c>
      <c r="L86" s="247">
        <v>21</v>
      </c>
      <c r="M86" s="247">
        <f>G86*(1+L86/100)</f>
        <v>0</v>
      </c>
      <c r="N86" s="247">
        <v>0</v>
      </c>
      <c r="O86" s="247">
        <f>ROUND(E86*N86,2)</f>
        <v>0</v>
      </c>
      <c r="P86" s="247">
        <v>0</v>
      </c>
      <c r="Q86" s="247">
        <f>ROUND(E86*P86,2)</f>
        <v>0</v>
      </c>
      <c r="R86" s="247"/>
      <c r="S86" s="247" t="s">
        <v>180</v>
      </c>
      <c r="T86" s="248" t="s">
        <v>181</v>
      </c>
      <c r="U86" s="220">
        <v>0</v>
      </c>
      <c r="V86" s="220">
        <f>ROUND(E86*U86,2)</f>
        <v>0</v>
      </c>
      <c r="W86" s="220"/>
      <c r="X86" s="220" t="s">
        <v>191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617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42">
        <v>73</v>
      </c>
      <c r="B87" s="243" t="s">
        <v>740</v>
      </c>
      <c r="C87" s="256" t="s">
        <v>741</v>
      </c>
      <c r="D87" s="244" t="s">
        <v>616</v>
      </c>
      <c r="E87" s="245">
        <v>1</v>
      </c>
      <c r="F87" s="246"/>
      <c r="G87" s="247">
        <f>ROUND(E87*F87,2)</f>
        <v>0</v>
      </c>
      <c r="H87" s="246"/>
      <c r="I87" s="247">
        <f>ROUND(E87*H87,2)</f>
        <v>0</v>
      </c>
      <c r="J87" s="246"/>
      <c r="K87" s="247">
        <f>ROUND(E87*J87,2)</f>
        <v>0</v>
      </c>
      <c r="L87" s="247">
        <v>21</v>
      </c>
      <c r="M87" s="247">
        <f>G87*(1+L87/100)</f>
        <v>0</v>
      </c>
      <c r="N87" s="247">
        <v>0</v>
      </c>
      <c r="O87" s="247">
        <f>ROUND(E87*N87,2)</f>
        <v>0</v>
      </c>
      <c r="P87" s="247">
        <v>0</v>
      </c>
      <c r="Q87" s="247">
        <f>ROUND(E87*P87,2)</f>
        <v>0</v>
      </c>
      <c r="R87" s="247"/>
      <c r="S87" s="247" t="s">
        <v>180</v>
      </c>
      <c r="T87" s="248" t="s">
        <v>181</v>
      </c>
      <c r="U87" s="220">
        <v>0</v>
      </c>
      <c r="V87" s="220">
        <f>ROUND(E87*U87,2)</f>
        <v>0</v>
      </c>
      <c r="W87" s="220"/>
      <c r="X87" s="220" t="s">
        <v>191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617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42">
        <v>74</v>
      </c>
      <c r="B88" s="243" t="s">
        <v>742</v>
      </c>
      <c r="C88" s="256" t="s">
        <v>743</v>
      </c>
      <c r="D88" s="244" t="s">
        <v>616</v>
      </c>
      <c r="E88" s="245">
        <v>2</v>
      </c>
      <c r="F88" s="246"/>
      <c r="G88" s="247">
        <f>ROUND(E88*F88,2)</f>
        <v>0</v>
      </c>
      <c r="H88" s="246"/>
      <c r="I88" s="247">
        <f>ROUND(E88*H88,2)</f>
        <v>0</v>
      </c>
      <c r="J88" s="246"/>
      <c r="K88" s="247">
        <f>ROUND(E88*J88,2)</f>
        <v>0</v>
      </c>
      <c r="L88" s="247">
        <v>21</v>
      </c>
      <c r="M88" s="247">
        <f>G88*(1+L88/100)</f>
        <v>0</v>
      </c>
      <c r="N88" s="247">
        <v>0</v>
      </c>
      <c r="O88" s="247">
        <f>ROUND(E88*N88,2)</f>
        <v>0</v>
      </c>
      <c r="P88" s="247">
        <v>0</v>
      </c>
      <c r="Q88" s="247">
        <f>ROUND(E88*P88,2)</f>
        <v>0</v>
      </c>
      <c r="R88" s="247"/>
      <c r="S88" s="247" t="s">
        <v>180</v>
      </c>
      <c r="T88" s="248" t="s">
        <v>181</v>
      </c>
      <c r="U88" s="220">
        <v>0</v>
      </c>
      <c r="V88" s="220">
        <f>ROUND(E88*U88,2)</f>
        <v>0</v>
      </c>
      <c r="W88" s="220"/>
      <c r="X88" s="220" t="s">
        <v>191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617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42">
        <v>75</v>
      </c>
      <c r="B89" s="243" t="s">
        <v>744</v>
      </c>
      <c r="C89" s="256" t="s">
        <v>745</v>
      </c>
      <c r="D89" s="244" t="s">
        <v>616</v>
      </c>
      <c r="E89" s="245">
        <v>3</v>
      </c>
      <c r="F89" s="246"/>
      <c r="G89" s="247">
        <f>ROUND(E89*F89,2)</f>
        <v>0</v>
      </c>
      <c r="H89" s="246"/>
      <c r="I89" s="247">
        <f>ROUND(E89*H89,2)</f>
        <v>0</v>
      </c>
      <c r="J89" s="246"/>
      <c r="K89" s="247">
        <f>ROUND(E89*J89,2)</f>
        <v>0</v>
      </c>
      <c r="L89" s="247">
        <v>21</v>
      </c>
      <c r="M89" s="247">
        <f>G89*(1+L89/100)</f>
        <v>0</v>
      </c>
      <c r="N89" s="247">
        <v>0</v>
      </c>
      <c r="O89" s="247">
        <f>ROUND(E89*N89,2)</f>
        <v>0</v>
      </c>
      <c r="P89" s="247">
        <v>0</v>
      </c>
      <c r="Q89" s="247">
        <f>ROUND(E89*P89,2)</f>
        <v>0</v>
      </c>
      <c r="R89" s="247"/>
      <c r="S89" s="247" t="s">
        <v>180</v>
      </c>
      <c r="T89" s="248" t="s">
        <v>181</v>
      </c>
      <c r="U89" s="220">
        <v>0</v>
      </c>
      <c r="V89" s="220">
        <f>ROUND(E89*U89,2)</f>
        <v>0</v>
      </c>
      <c r="W89" s="220"/>
      <c r="X89" s="220" t="s">
        <v>191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617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42">
        <v>76</v>
      </c>
      <c r="B90" s="243" t="s">
        <v>746</v>
      </c>
      <c r="C90" s="256" t="s">
        <v>747</v>
      </c>
      <c r="D90" s="244" t="s">
        <v>616</v>
      </c>
      <c r="E90" s="245">
        <v>3</v>
      </c>
      <c r="F90" s="246"/>
      <c r="G90" s="247">
        <f>ROUND(E90*F90,2)</f>
        <v>0</v>
      </c>
      <c r="H90" s="246"/>
      <c r="I90" s="247">
        <f>ROUND(E90*H90,2)</f>
        <v>0</v>
      </c>
      <c r="J90" s="246"/>
      <c r="K90" s="247">
        <f>ROUND(E90*J90,2)</f>
        <v>0</v>
      </c>
      <c r="L90" s="247">
        <v>21</v>
      </c>
      <c r="M90" s="247">
        <f>G90*(1+L90/100)</f>
        <v>0</v>
      </c>
      <c r="N90" s="247">
        <v>0</v>
      </c>
      <c r="O90" s="247">
        <f>ROUND(E90*N90,2)</f>
        <v>0</v>
      </c>
      <c r="P90" s="247">
        <v>0</v>
      </c>
      <c r="Q90" s="247">
        <f>ROUND(E90*P90,2)</f>
        <v>0</v>
      </c>
      <c r="R90" s="247"/>
      <c r="S90" s="247" t="s">
        <v>180</v>
      </c>
      <c r="T90" s="248" t="s">
        <v>181</v>
      </c>
      <c r="U90" s="220">
        <v>0</v>
      </c>
      <c r="V90" s="220">
        <f>ROUND(E90*U90,2)</f>
        <v>0</v>
      </c>
      <c r="W90" s="220"/>
      <c r="X90" s="220" t="s">
        <v>191</v>
      </c>
      <c r="Y90" s="210"/>
      <c r="Z90" s="210"/>
      <c r="AA90" s="210"/>
      <c r="AB90" s="210"/>
      <c r="AC90" s="210"/>
      <c r="AD90" s="210"/>
      <c r="AE90" s="210"/>
      <c r="AF90" s="210"/>
      <c r="AG90" s="210" t="s">
        <v>617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42">
        <v>77</v>
      </c>
      <c r="B91" s="243" t="s">
        <v>748</v>
      </c>
      <c r="C91" s="256" t="s">
        <v>749</v>
      </c>
      <c r="D91" s="244" t="s">
        <v>616</v>
      </c>
      <c r="E91" s="245">
        <v>130</v>
      </c>
      <c r="F91" s="246"/>
      <c r="G91" s="247">
        <f>ROUND(E91*F91,2)</f>
        <v>0</v>
      </c>
      <c r="H91" s="246"/>
      <c r="I91" s="247">
        <f>ROUND(E91*H91,2)</f>
        <v>0</v>
      </c>
      <c r="J91" s="246"/>
      <c r="K91" s="247">
        <f>ROUND(E91*J91,2)</f>
        <v>0</v>
      </c>
      <c r="L91" s="247">
        <v>21</v>
      </c>
      <c r="M91" s="247">
        <f>G91*(1+L91/100)</f>
        <v>0</v>
      </c>
      <c r="N91" s="247">
        <v>0</v>
      </c>
      <c r="O91" s="247">
        <f>ROUND(E91*N91,2)</f>
        <v>0</v>
      </c>
      <c r="P91" s="247">
        <v>0</v>
      </c>
      <c r="Q91" s="247">
        <f>ROUND(E91*P91,2)</f>
        <v>0</v>
      </c>
      <c r="R91" s="247"/>
      <c r="S91" s="247" t="s">
        <v>180</v>
      </c>
      <c r="T91" s="248" t="s">
        <v>181</v>
      </c>
      <c r="U91" s="220">
        <v>0</v>
      </c>
      <c r="V91" s="220">
        <f>ROUND(E91*U91,2)</f>
        <v>0</v>
      </c>
      <c r="W91" s="220"/>
      <c r="X91" s="220" t="s">
        <v>191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617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42">
        <v>78</v>
      </c>
      <c r="B92" s="243" t="s">
        <v>750</v>
      </c>
      <c r="C92" s="256" t="s">
        <v>751</v>
      </c>
      <c r="D92" s="244" t="s">
        <v>616</v>
      </c>
      <c r="E92" s="245">
        <v>38</v>
      </c>
      <c r="F92" s="246"/>
      <c r="G92" s="247">
        <f>ROUND(E92*F92,2)</f>
        <v>0</v>
      </c>
      <c r="H92" s="246"/>
      <c r="I92" s="247">
        <f>ROUND(E92*H92,2)</f>
        <v>0</v>
      </c>
      <c r="J92" s="246"/>
      <c r="K92" s="247">
        <f>ROUND(E92*J92,2)</f>
        <v>0</v>
      </c>
      <c r="L92" s="247">
        <v>21</v>
      </c>
      <c r="M92" s="247">
        <f>G92*(1+L92/100)</f>
        <v>0</v>
      </c>
      <c r="N92" s="247">
        <v>0</v>
      </c>
      <c r="O92" s="247">
        <f>ROUND(E92*N92,2)</f>
        <v>0</v>
      </c>
      <c r="P92" s="247">
        <v>0</v>
      </c>
      <c r="Q92" s="247">
        <f>ROUND(E92*P92,2)</f>
        <v>0</v>
      </c>
      <c r="R92" s="247"/>
      <c r="S92" s="247" t="s">
        <v>180</v>
      </c>
      <c r="T92" s="248" t="s">
        <v>181</v>
      </c>
      <c r="U92" s="220">
        <v>0</v>
      </c>
      <c r="V92" s="220">
        <f>ROUND(E92*U92,2)</f>
        <v>0</v>
      </c>
      <c r="W92" s="220"/>
      <c r="X92" s="220" t="s">
        <v>191</v>
      </c>
      <c r="Y92" s="210"/>
      <c r="Z92" s="210"/>
      <c r="AA92" s="210"/>
      <c r="AB92" s="210"/>
      <c r="AC92" s="210"/>
      <c r="AD92" s="210"/>
      <c r="AE92" s="210"/>
      <c r="AF92" s="210"/>
      <c r="AG92" s="210" t="s">
        <v>617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42">
        <v>79</v>
      </c>
      <c r="B93" s="243" t="s">
        <v>752</v>
      </c>
      <c r="C93" s="256" t="s">
        <v>753</v>
      </c>
      <c r="D93" s="244" t="s">
        <v>616</v>
      </c>
      <c r="E93" s="245">
        <v>10</v>
      </c>
      <c r="F93" s="246"/>
      <c r="G93" s="247">
        <f>ROUND(E93*F93,2)</f>
        <v>0</v>
      </c>
      <c r="H93" s="246"/>
      <c r="I93" s="247">
        <f>ROUND(E93*H93,2)</f>
        <v>0</v>
      </c>
      <c r="J93" s="246"/>
      <c r="K93" s="247">
        <f>ROUND(E93*J93,2)</f>
        <v>0</v>
      </c>
      <c r="L93" s="247">
        <v>21</v>
      </c>
      <c r="M93" s="247">
        <f>G93*(1+L93/100)</f>
        <v>0</v>
      </c>
      <c r="N93" s="247">
        <v>0</v>
      </c>
      <c r="O93" s="247">
        <f>ROUND(E93*N93,2)</f>
        <v>0</v>
      </c>
      <c r="P93" s="247">
        <v>0</v>
      </c>
      <c r="Q93" s="247">
        <f>ROUND(E93*P93,2)</f>
        <v>0</v>
      </c>
      <c r="R93" s="247"/>
      <c r="S93" s="247" t="s">
        <v>180</v>
      </c>
      <c r="T93" s="248" t="s">
        <v>181</v>
      </c>
      <c r="U93" s="220">
        <v>0</v>
      </c>
      <c r="V93" s="220">
        <f>ROUND(E93*U93,2)</f>
        <v>0</v>
      </c>
      <c r="W93" s="220"/>
      <c r="X93" s="220" t="s">
        <v>191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617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42">
        <v>80</v>
      </c>
      <c r="B94" s="243" t="s">
        <v>754</v>
      </c>
      <c r="C94" s="256" t="s">
        <v>755</v>
      </c>
      <c r="D94" s="244" t="s">
        <v>616</v>
      </c>
      <c r="E94" s="245">
        <v>3</v>
      </c>
      <c r="F94" s="246"/>
      <c r="G94" s="247">
        <f>ROUND(E94*F94,2)</f>
        <v>0</v>
      </c>
      <c r="H94" s="246"/>
      <c r="I94" s="247">
        <f>ROUND(E94*H94,2)</f>
        <v>0</v>
      </c>
      <c r="J94" s="246"/>
      <c r="K94" s="247">
        <f>ROUND(E94*J94,2)</f>
        <v>0</v>
      </c>
      <c r="L94" s="247">
        <v>21</v>
      </c>
      <c r="M94" s="247">
        <f>G94*(1+L94/100)</f>
        <v>0</v>
      </c>
      <c r="N94" s="247">
        <v>0</v>
      </c>
      <c r="O94" s="247">
        <f>ROUND(E94*N94,2)</f>
        <v>0</v>
      </c>
      <c r="P94" s="247">
        <v>0</v>
      </c>
      <c r="Q94" s="247">
        <f>ROUND(E94*P94,2)</f>
        <v>0</v>
      </c>
      <c r="R94" s="247"/>
      <c r="S94" s="247" t="s">
        <v>180</v>
      </c>
      <c r="T94" s="248" t="s">
        <v>181</v>
      </c>
      <c r="U94" s="220">
        <v>0</v>
      </c>
      <c r="V94" s="220">
        <f>ROUND(E94*U94,2)</f>
        <v>0</v>
      </c>
      <c r="W94" s="220"/>
      <c r="X94" s="220" t="s">
        <v>191</v>
      </c>
      <c r="Y94" s="210"/>
      <c r="Z94" s="210"/>
      <c r="AA94" s="210"/>
      <c r="AB94" s="210"/>
      <c r="AC94" s="210"/>
      <c r="AD94" s="210"/>
      <c r="AE94" s="210"/>
      <c r="AF94" s="210"/>
      <c r="AG94" s="210" t="s">
        <v>617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x14ac:dyDescent="0.2">
      <c r="A95" s="229" t="s">
        <v>175</v>
      </c>
      <c r="B95" s="230" t="s">
        <v>137</v>
      </c>
      <c r="C95" s="255" t="s">
        <v>138</v>
      </c>
      <c r="D95" s="231"/>
      <c r="E95" s="232"/>
      <c r="F95" s="233"/>
      <c r="G95" s="233">
        <f>SUMIF(AG96:AG102,"&lt;&gt;NOR",G96:G102)</f>
        <v>0</v>
      </c>
      <c r="H95" s="233"/>
      <c r="I95" s="233">
        <f>SUM(I96:I102)</f>
        <v>0</v>
      </c>
      <c r="J95" s="233"/>
      <c r="K95" s="233">
        <f>SUM(K96:K102)</f>
        <v>0</v>
      </c>
      <c r="L95" s="233"/>
      <c r="M95" s="233">
        <f>SUM(M96:M102)</f>
        <v>0</v>
      </c>
      <c r="N95" s="233"/>
      <c r="O95" s="233">
        <f>SUM(O96:O102)</f>
        <v>0</v>
      </c>
      <c r="P95" s="233"/>
      <c r="Q95" s="233">
        <f>SUM(Q96:Q102)</f>
        <v>0</v>
      </c>
      <c r="R95" s="233"/>
      <c r="S95" s="233"/>
      <c r="T95" s="234"/>
      <c r="U95" s="228"/>
      <c r="V95" s="228">
        <f>SUM(V96:V102)</f>
        <v>0</v>
      </c>
      <c r="W95" s="228"/>
      <c r="X95" s="228"/>
      <c r="AG95" t="s">
        <v>176</v>
      </c>
    </row>
    <row r="96" spans="1:60" outlineLevel="1" x14ac:dyDescent="0.2">
      <c r="A96" s="242">
        <v>81</v>
      </c>
      <c r="B96" s="243" t="s">
        <v>756</v>
      </c>
      <c r="C96" s="256" t="s">
        <v>757</v>
      </c>
      <c r="D96" s="244" t="s">
        <v>616</v>
      </c>
      <c r="E96" s="245">
        <v>69</v>
      </c>
      <c r="F96" s="246"/>
      <c r="G96" s="247">
        <f>ROUND(E96*F96,2)</f>
        <v>0</v>
      </c>
      <c r="H96" s="246"/>
      <c r="I96" s="247">
        <f>ROUND(E96*H96,2)</f>
        <v>0</v>
      </c>
      <c r="J96" s="246"/>
      <c r="K96" s="247">
        <f>ROUND(E96*J96,2)</f>
        <v>0</v>
      </c>
      <c r="L96" s="247">
        <v>21</v>
      </c>
      <c r="M96" s="247">
        <f>G96*(1+L96/100)</f>
        <v>0</v>
      </c>
      <c r="N96" s="247">
        <v>0</v>
      </c>
      <c r="O96" s="247">
        <f>ROUND(E96*N96,2)</f>
        <v>0</v>
      </c>
      <c r="P96" s="247">
        <v>0</v>
      </c>
      <c r="Q96" s="247">
        <f>ROUND(E96*P96,2)</f>
        <v>0</v>
      </c>
      <c r="R96" s="247"/>
      <c r="S96" s="247" t="s">
        <v>180</v>
      </c>
      <c r="T96" s="248" t="s">
        <v>181</v>
      </c>
      <c r="U96" s="220">
        <v>0</v>
      </c>
      <c r="V96" s="220">
        <f>ROUND(E96*U96,2)</f>
        <v>0</v>
      </c>
      <c r="W96" s="220"/>
      <c r="X96" s="220" t="s">
        <v>191</v>
      </c>
      <c r="Y96" s="210"/>
      <c r="Z96" s="210"/>
      <c r="AA96" s="210"/>
      <c r="AB96" s="210"/>
      <c r="AC96" s="210"/>
      <c r="AD96" s="210"/>
      <c r="AE96" s="210"/>
      <c r="AF96" s="210"/>
      <c r="AG96" s="210" t="s">
        <v>617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42">
        <v>82</v>
      </c>
      <c r="B97" s="243" t="s">
        <v>758</v>
      </c>
      <c r="C97" s="256" t="s">
        <v>759</v>
      </c>
      <c r="D97" s="244" t="s">
        <v>616</v>
      </c>
      <c r="E97" s="245">
        <v>7</v>
      </c>
      <c r="F97" s="246"/>
      <c r="G97" s="247">
        <f>ROUND(E97*F97,2)</f>
        <v>0</v>
      </c>
      <c r="H97" s="246"/>
      <c r="I97" s="247">
        <f>ROUND(E97*H97,2)</f>
        <v>0</v>
      </c>
      <c r="J97" s="246"/>
      <c r="K97" s="247">
        <f>ROUND(E97*J97,2)</f>
        <v>0</v>
      </c>
      <c r="L97" s="247">
        <v>21</v>
      </c>
      <c r="M97" s="247">
        <f>G97*(1+L97/100)</f>
        <v>0</v>
      </c>
      <c r="N97" s="247">
        <v>0</v>
      </c>
      <c r="O97" s="247">
        <f>ROUND(E97*N97,2)</f>
        <v>0</v>
      </c>
      <c r="P97" s="247">
        <v>0</v>
      </c>
      <c r="Q97" s="247">
        <f>ROUND(E97*P97,2)</f>
        <v>0</v>
      </c>
      <c r="R97" s="247"/>
      <c r="S97" s="247" t="s">
        <v>180</v>
      </c>
      <c r="T97" s="248" t="s">
        <v>181</v>
      </c>
      <c r="U97" s="220">
        <v>0</v>
      </c>
      <c r="V97" s="220">
        <f>ROUND(E97*U97,2)</f>
        <v>0</v>
      </c>
      <c r="W97" s="220"/>
      <c r="X97" s="220" t="s">
        <v>191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617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42">
        <v>83</v>
      </c>
      <c r="B98" s="243" t="s">
        <v>760</v>
      </c>
      <c r="C98" s="256" t="s">
        <v>761</v>
      </c>
      <c r="D98" s="244" t="s">
        <v>616</v>
      </c>
      <c r="E98" s="245">
        <v>17</v>
      </c>
      <c r="F98" s="246"/>
      <c r="G98" s="247">
        <f>ROUND(E98*F98,2)</f>
        <v>0</v>
      </c>
      <c r="H98" s="246"/>
      <c r="I98" s="247">
        <f>ROUND(E98*H98,2)</f>
        <v>0</v>
      </c>
      <c r="J98" s="246"/>
      <c r="K98" s="247">
        <f>ROUND(E98*J98,2)</f>
        <v>0</v>
      </c>
      <c r="L98" s="247">
        <v>21</v>
      </c>
      <c r="M98" s="247">
        <f>G98*(1+L98/100)</f>
        <v>0</v>
      </c>
      <c r="N98" s="247">
        <v>0</v>
      </c>
      <c r="O98" s="247">
        <f>ROUND(E98*N98,2)</f>
        <v>0</v>
      </c>
      <c r="P98" s="247">
        <v>0</v>
      </c>
      <c r="Q98" s="247">
        <f>ROUND(E98*P98,2)</f>
        <v>0</v>
      </c>
      <c r="R98" s="247"/>
      <c r="S98" s="247" t="s">
        <v>180</v>
      </c>
      <c r="T98" s="248" t="s">
        <v>181</v>
      </c>
      <c r="U98" s="220">
        <v>0</v>
      </c>
      <c r="V98" s="220">
        <f>ROUND(E98*U98,2)</f>
        <v>0</v>
      </c>
      <c r="W98" s="220"/>
      <c r="X98" s="220" t="s">
        <v>191</v>
      </c>
      <c r="Y98" s="210"/>
      <c r="Z98" s="210"/>
      <c r="AA98" s="210"/>
      <c r="AB98" s="210"/>
      <c r="AC98" s="210"/>
      <c r="AD98" s="210"/>
      <c r="AE98" s="210"/>
      <c r="AF98" s="210"/>
      <c r="AG98" s="210" t="s">
        <v>617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42">
        <v>84</v>
      </c>
      <c r="B99" s="243" t="s">
        <v>762</v>
      </c>
      <c r="C99" s="256" t="s">
        <v>763</v>
      </c>
      <c r="D99" s="244" t="s">
        <v>616</v>
      </c>
      <c r="E99" s="245">
        <v>3</v>
      </c>
      <c r="F99" s="246"/>
      <c r="G99" s="247">
        <f>ROUND(E99*F99,2)</f>
        <v>0</v>
      </c>
      <c r="H99" s="246"/>
      <c r="I99" s="247">
        <f>ROUND(E99*H99,2)</f>
        <v>0</v>
      </c>
      <c r="J99" s="246"/>
      <c r="K99" s="247">
        <f>ROUND(E99*J99,2)</f>
        <v>0</v>
      </c>
      <c r="L99" s="247">
        <v>21</v>
      </c>
      <c r="M99" s="247">
        <f>G99*(1+L99/100)</f>
        <v>0</v>
      </c>
      <c r="N99" s="247">
        <v>0</v>
      </c>
      <c r="O99" s="247">
        <f>ROUND(E99*N99,2)</f>
        <v>0</v>
      </c>
      <c r="P99" s="247">
        <v>0</v>
      </c>
      <c r="Q99" s="247">
        <f>ROUND(E99*P99,2)</f>
        <v>0</v>
      </c>
      <c r="R99" s="247"/>
      <c r="S99" s="247" t="s">
        <v>180</v>
      </c>
      <c r="T99" s="248" t="s">
        <v>181</v>
      </c>
      <c r="U99" s="220">
        <v>0</v>
      </c>
      <c r="V99" s="220">
        <f>ROUND(E99*U99,2)</f>
        <v>0</v>
      </c>
      <c r="W99" s="220"/>
      <c r="X99" s="220" t="s">
        <v>191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617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42">
        <v>85</v>
      </c>
      <c r="B100" s="243" t="s">
        <v>764</v>
      </c>
      <c r="C100" s="256" t="s">
        <v>765</v>
      </c>
      <c r="D100" s="244" t="s">
        <v>616</v>
      </c>
      <c r="E100" s="245">
        <v>10</v>
      </c>
      <c r="F100" s="246"/>
      <c r="G100" s="247">
        <f>ROUND(E100*F100,2)</f>
        <v>0</v>
      </c>
      <c r="H100" s="246"/>
      <c r="I100" s="247">
        <f>ROUND(E100*H100,2)</f>
        <v>0</v>
      </c>
      <c r="J100" s="246"/>
      <c r="K100" s="247">
        <f>ROUND(E100*J100,2)</f>
        <v>0</v>
      </c>
      <c r="L100" s="247">
        <v>21</v>
      </c>
      <c r="M100" s="247">
        <f>G100*(1+L100/100)</f>
        <v>0</v>
      </c>
      <c r="N100" s="247">
        <v>0</v>
      </c>
      <c r="O100" s="247">
        <f>ROUND(E100*N100,2)</f>
        <v>0</v>
      </c>
      <c r="P100" s="247">
        <v>0</v>
      </c>
      <c r="Q100" s="247">
        <f>ROUND(E100*P100,2)</f>
        <v>0</v>
      </c>
      <c r="R100" s="247"/>
      <c r="S100" s="247" t="s">
        <v>180</v>
      </c>
      <c r="T100" s="248" t="s">
        <v>181</v>
      </c>
      <c r="U100" s="220">
        <v>0</v>
      </c>
      <c r="V100" s="220">
        <f>ROUND(E100*U100,2)</f>
        <v>0</v>
      </c>
      <c r="W100" s="220"/>
      <c r="X100" s="220" t="s">
        <v>191</v>
      </c>
      <c r="Y100" s="210"/>
      <c r="Z100" s="210"/>
      <c r="AA100" s="210"/>
      <c r="AB100" s="210"/>
      <c r="AC100" s="210"/>
      <c r="AD100" s="210"/>
      <c r="AE100" s="210"/>
      <c r="AF100" s="210"/>
      <c r="AG100" s="210" t="s">
        <v>617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42">
        <v>86</v>
      </c>
      <c r="B101" s="243" t="s">
        <v>766</v>
      </c>
      <c r="C101" s="256" t="s">
        <v>767</v>
      </c>
      <c r="D101" s="244" t="s">
        <v>616</v>
      </c>
      <c r="E101" s="245">
        <v>1</v>
      </c>
      <c r="F101" s="246"/>
      <c r="G101" s="247">
        <f>ROUND(E101*F101,2)</f>
        <v>0</v>
      </c>
      <c r="H101" s="246"/>
      <c r="I101" s="247">
        <f>ROUND(E101*H101,2)</f>
        <v>0</v>
      </c>
      <c r="J101" s="246"/>
      <c r="K101" s="247">
        <f>ROUND(E101*J101,2)</f>
        <v>0</v>
      </c>
      <c r="L101" s="247">
        <v>21</v>
      </c>
      <c r="M101" s="247">
        <f>G101*(1+L101/100)</f>
        <v>0</v>
      </c>
      <c r="N101" s="247">
        <v>0</v>
      </c>
      <c r="O101" s="247">
        <f>ROUND(E101*N101,2)</f>
        <v>0</v>
      </c>
      <c r="P101" s="247">
        <v>0</v>
      </c>
      <c r="Q101" s="247">
        <f>ROUND(E101*P101,2)</f>
        <v>0</v>
      </c>
      <c r="R101" s="247"/>
      <c r="S101" s="247" t="s">
        <v>180</v>
      </c>
      <c r="T101" s="248" t="s">
        <v>181</v>
      </c>
      <c r="U101" s="220">
        <v>0</v>
      </c>
      <c r="V101" s="220">
        <f>ROUND(E101*U101,2)</f>
        <v>0</v>
      </c>
      <c r="W101" s="220"/>
      <c r="X101" s="220" t="s">
        <v>191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617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42">
        <v>87</v>
      </c>
      <c r="B102" s="243" t="s">
        <v>768</v>
      </c>
      <c r="C102" s="256" t="s">
        <v>769</v>
      </c>
      <c r="D102" s="244" t="s">
        <v>616</v>
      </c>
      <c r="E102" s="245">
        <v>1</v>
      </c>
      <c r="F102" s="246"/>
      <c r="G102" s="247">
        <f>ROUND(E102*F102,2)</f>
        <v>0</v>
      </c>
      <c r="H102" s="246"/>
      <c r="I102" s="247">
        <f>ROUND(E102*H102,2)</f>
        <v>0</v>
      </c>
      <c r="J102" s="246"/>
      <c r="K102" s="247">
        <f>ROUND(E102*J102,2)</f>
        <v>0</v>
      </c>
      <c r="L102" s="247">
        <v>21</v>
      </c>
      <c r="M102" s="247">
        <f>G102*(1+L102/100)</f>
        <v>0</v>
      </c>
      <c r="N102" s="247">
        <v>0</v>
      </c>
      <c r="O102" s="247">
        <f>ROUND(E102*N102,2)</f>
        <v>0</v>
      </c>
      <c r="P102" s="247">
        <v>0</v>
      </c>
      <c r="Q102" s="247">
        <f>ROUND(E102*P102,2)</f>
        <v>0</v>
      </c>
      <c r="R102" s="247"/>
      <c r="S102" s="247" t="s">
        <v>180</v>
      </c>
      <c r="T102" s="248" t="s">
        <v>181</v>
      </c>
      <c r="U102" s="220">
        <v>0</v>
      </c>
      <c r="V102" s="220">
        <f>ROUND(E102*U102,2)</f>
        <v>0</v>
      </c>
      <c r="W102" s="220"/>
      <c r="X102" s="220" t="s">
        <v>191</v>
      </c>
      <c r="Y102" s="210"/>
      <c r="Z102" s="210"/>
      <c r="AA102" s="210"/>
      <c r="AB102" s="210"/>
      <c r="AC102" s="210"/>
      <c r="AD102" s="210"/>
      <c r="AE102" s="210"/>
      <c r="AF102" s="210"/>
      <c r="AG102" s="210" t="s">
        <v>617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x14ac:dyDescent="0.2">
      <c r="A103" s="229" t="s">
        <v>175</v>
      </c>
      <c r="B103" s="230" t="s">
        <v>139</v>
      </c>
      <c r="C103" s="255" t="s">
        <v>140</v>
      </c>
      <c r="D103" s="231"/>
      <c r="E103" s="232"/>
      <c r="F103" s="233"/>
      <c r="G103" s="233">
        <f>SUMIF(AG104:AG105,"&lt;&gt;NOR",G104:G105)</f>
        <v>0</v>
      </c>
      <c r="H103" s="233"/>
      <c r="I103" s="233">
        <f>SUM(I104:I105)</f>
        <v>0</v>
      </c>
      <c r="J103" s="233"/>
      <c r="K103" s="233">
        <f>SUM(K104:K105)</f>
        <v>0</v>
      </c>
      <c r="L103" s="233"/>
      <c r="M103" s="233">
        <f>SUM(M104:M105)</f>
        <v>0</v>
      </c>
      <c r="N103" s="233"/>
      <c r="O103" s="233">
        <f>SUM(O104:O105)</f>
        <v>0</v>
      </c>
      <c r="P103" s="233"/>
      <c r="Q103" s="233">
        <f>SUM(Q104:Q105)</f>
        <v>0</v>
      </c>
      <c r="R103" s="233"/>
      <c r="S103" s="233"/>
      <c r="T103" s="234"/>
      <c r="U103" s="228"/>
      <c r="V103" s="228">
        <f>SUM(V104:V105)</f>
        <v>0</v>
      </c>
      <c r="W103" s="228"/>
      <c r="X103" s="228"/>
      <c r="AG103" t="s">
        <v>176</v>
      </c>
    </row>
    <row r="104" spans="1:60" outlineLevel="1" x14ac:dyDescent="0.2">
      <c r="A104" s="242">
        <v>88</v>
      </c>
      <c r="B104" s="243" t="s">
        <v>770</v>
      </c>
      <c r="C104" s="256" t="s">
        <v>771</v>
      </c>
      <c r="D104" s="244" t="s">
        <v>616</v>
      </c>
      <c r="E104" s="245">
        <v>6</v>
      </c>
      <c r="F104" s="246"/>
      <c r="G104" s="247">
        <f>ROUND(E104*F104,2)</f>
        <v>0</v>
      </c>
      <c r="H104" s="246"/>
      <c r="I104" s="247">
        <f>ROUND(E104*H104,2)</f>
        <v>0</v>
      </c>
      <c r="J104" s="246"/>
      <c r="K104" s="247">
        <f>ROUND(E104*J104,2)</f>
        <v>0</v>
      </c>
      <c r="L104" s="247">
        <v>21</v>
      </c>
      <c r="M104" s="247">
        <f>G104*(1+L104/100)</f>
        <v>0</v>
      </c>
      <c r="N104" s="247">
        <v>0</v>
      </c>
      <c r="O104" s="247">
        <f>ROUND(E104*N104,2)</f>
        <v>0</v>
      </c>
      <c r="P104" s="247">
        <v>0</v>
      </c>
      <c r="Q104" s="247">
        <f>ROUND(E104*P104,2)</f>
        <v>0</v>
      </c>
      <c r="R104" s="247"/>
      <c r="S104" s="247" t="s">
        <v>180</v>
      </c>
      <c r="T104" s="248" t="s">
        <v>181</v>
      </c>
      <c r="U104" s="220">
        <v>0</v>
      </c>
      <c r="V104" s="220">
        <f>ROUND(E104*U104,2)</f>
        <v>0</v>
      </c>
      <c r="W104" s="220"/>
      <c r="X104" s="220" t="s">
        <v>191</v>
      </c>
      <c r="Y104" s="210"/>
      <c r="Z104" s="210"/>
      <c r="AA104" s="210"/>
      <c r="AB104" s="210"/>
      <c r="AC104" s="210"/>
      <c r="AD104" s="210"/>
      <c r="AE104" s="210"/>
      <c r="AF104" s="210"/>
      <c r="AG104" s="210" t="s">
        <v>617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42">
        <v>89</v>
      </c>
      <c r="B105" s="243" t="s">
        <v>772</v>
      </c>
      <c r="C105" s="256" t="s">
        <v>773</v>
      </c>
      <c r="D105" s="244" t="s">
        <v>616</v>
      </c>
      <c r="E105" s="245">
        <v>14</v>
      </c>
      <c r="F105" s="246"/>
      <c r="G105" s="247">
        <f>ROUND(E105*F105,2)</f>
        <v>0</v>
      </c>
      <c r="H105" s="246"/>
      <c r="I105" s="247">
        <f>ROUND(E105*H105,2)</f>
        <v>0</v>
      </c>
      <c r="J105" s="246"/>
      <c r="K105" s="247">
        <f>ROUND(E105*J105,2)</f>
        <v>0</v>
      </c>
      <c r="L105" s="247">
        <v>21</v>
      </c>
      <c r="M105" s="247">
        <f>G105*(1+L105/100)</f>
        <v>0</v>
      </c>
      <c r="N105" s="247">
        <v>0</v>
      </c>
      <c r="O105" s="247">
        <f>ROUND(E105*N105,2)</f>
        <v>0</v>
      </c>
      <c r="P105" s="247">
        <v>0</v>
      </c>
      <c r="Q105" s="247">
        <f>ROUND(E105*P105,2)</f>
        <v>0</v>
      </c>
      <c r="R105" s="247"/>
      <c r="S105" s="247" t="s">
        <v>180</v>
      </c>
      <c r="T105" s="248" t="s">
        <v>181</v>
      </c>
      <c r="U105" s="220">
        <v>0</v>
      </c>
      <c r="V105" s="220">
        <f>ROUND(E105*U105,2)</f>
        <v>0</v>
      </c>
      <c r="W105" s="220"/>
      <c r="X105" s="220" t="s">
        <v>191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617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x14ac:dyDescent="0.2">
      <c r="A106" s="229" t="s">
        <v>175</v>
      </c>
      <c r="B106" s="230" t="s">
        <v>122</v>
      </c>
      <c r="C106" s="255" t="s">
        <v>123</v>
      </c>
      <c r="D106" s="231"/>
      <c r="E106" s="232"/>
      <c r="F106" s="233"/>
      <c r="G106" s="233">
        <f>SUMIF(AG107:AG117,"&lt;&gt;NOR",G107:G117)</f>
        <v>0</v>
      </c>
      <c r="H106" s="233"/>
      <c r="I106" s="233">
        <f>SUM(I107:I117)</f>
        <v>0</v>
      </c>
      <c r="J106" s="233"/>
      <c r="K106" s="233">
        <f>SUM(K107:K117)</f>
        <v>0</v>
      </c>
      <c r="L106" s="233"/>
      <c r="M106" s="233">
        <f>SUM(M107:M117)</f>
        <v>0</v>
      </c>
      <c r="N106" s="233"/>
      <c r="O106" s="233">
        <f>SUM(O107:O117)</f>
        <v>0</v>
      </c>
      <c r="P106" s="233"/>
      <c r="Q106" s="233">
        <f>SUM(Q107:Q117)</f>
        <v>0</v>
      </c>
      <c r="R106" s="233"/>
      <c r="S106" s="233"/>
      <c r="T106" s="234"/>
      <c r="U106" s="228"/>
      <c r="V106" s="228">
        <f>SUM(V107:V117)</f>
        <v>0</v>
      </c>
      <c r="W106" s="228"/>
      <c r="X106" s="228"/>
      <c r="AG106" t="s">
        <v>176</v>
      </c>
    </row>
    <row r="107" spans="1:60" outlineLevel="1" x14ac:dyDescent="0.2">
      <c r="A107" s="242">
        <v>90</v>
      </c>
      <c r="B107" s="243" t="s">
        <v>774</v>
      </c>
      <c r="C107" s="256" t="s">
        <v>775</v>
      </c>
      <c r="D107" s="244" t="s">
        <v>616</v>
      </c>
      <c r="E107" s="245">
        <v>1</v>
      </c>
      <c r="F107" s="246"/>
      <c r="G107" s="247">
        <f>ROUND(E107*F107,2)</f>
        <v>0</v>
      </c>
      <c r="H107" s="246"/>
      <c r="I107" s="247">
        <f>ROUND(E107*H107,2)</f>
        <v>0</v>
      </c>
      <c r="J107" s="246"/>
      <c r="K107" s="247">
        <f>ROUND(E107*J107,2)</f>
        <v>0</v>
      </c>
      <c r="L107" s="247">
        <v>21</v>
      </c>
      <c r="M107" s="247">
        <f>G107*(1+L107/100)</f>
        <v>0</v>
      </c>
      <c r="N107" s="247">
        <v>0</v>
      </c>
      <c r="O107" s="247">
        <f>ROUND(E107*N107,2)</f>
        <v>0</v>
      </c>
      <c r="P107" s="247">
        <v>0</v>
      </c>
      <c r="Q107" s="247">
        <f>ROUND(E107*P107,2)</f>
        <v>0</v>
      </c>
      <c r="R107" s="247"/>
      <c r="S107" s="247" t="s">
        <v>180</v>
      </c>
      <c r="T107" s="248" t="s">
        <v>181</v>
      </c>
      <c r="U107" s="220">
        <v>0</v>
      </c>
      <c r="V107" s="220">
        <f>ROUND(E107*U107,2)</f>
        <v>0</v>
      </c>
      <c r="W107" s="220"/>
      <c r="X107" s="220" t="s">
        <v>191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617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42">
        <v>91</v>
      </c>
      <c r="B108" s="243" t="s">
        <v>776</v>
      </c>
      <c r="C108" s="256" t="s">
        <v>777</v>
      </c>
      <c r="D108" s="244" t="s">
        <v>616</v>
      </c>
      <c r="E108" s="245">
        <v>2</v>
      </c>
      <c r="F108" s="246"/>
      <c r="G108" s="247">
        <f>ROUND(E108*F108,2)</f>
        <v>0</v>
      </c>
      <c r="H108" s="246"/>
      <c r="I108" s="247">
        <f>ROUND(E108*H108,2)</f>
        <v>0</v>
      </c>
      <c r="J108" s="246"/>
      <c r="K108" s="247">
        <f>ROUND(E108*J108,2)</f>
        <v>0</v>
      </c>
      <c r="L108" s="247">
        <v>21</v>
      </c>
      <c r="M108" s="247">
        <f>G108*(1+L108/100)</f>
        <v>0</v>
      </c>
      <c r="N108" s="247">
        <v>0</v>
      </c>
      <c r="O108" s="247">
        <f>ROUND(E108*N108,2)</f>
        <v>0</v>
      </c>
      <c r="P108" s="247">
        <v>0</v>
      </c>
      <c r="Q108" s="247">
        <f>ROUND(E108*P108,2)</f>
        <v>0</v>
      </c>
      <c r="R108" s="247"/>
      <c r="S108" s="247" t="s">
        <v>180</v>
      </c>
      <c r="T108" s="248" t="s">
        <v>181</v>
      </c>
      <c r="U108" s="220">
        <v>0</v>
      </c>
      <c r="V108" s="220">
        <f>ROUND(E108*U108,2)</f>
        <v>0</v>
      </c>
      <c r="W108" s="220"/>
      <c r="X108" s="220" t="s">
        <v>191</v>
      </c>
      <c r="Y108" s="210"/>
      <c r="Z108" s="210"/>
      <c r="AA108" s="210"/>
      <c r="AB108" s="210"/>
      <c r="AC108" s="210"/>
      <c r="AD108" s="210"/>
      <c r="AE108" s="210"/>
      <c r="AF108" s="210"/>
      <c r="AG108" s="210" t="s">
        <v>617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42">
        <v>92</v>
      </c>
      <c r="B109" s="243" t="s">
        <v>778</v>
      </c>
      <c r="C109" s="256" t="s">
        <v>779</v>
      </c>
      <c r="D109" s="244" t="s">
        <v>616</v>
      </c>
      <c r="E109" s="245">
        <v>3</v>
      </c>
      <c r="F109" s="246"/>
      <c r="G109" s="247">
        <f>ROUND(E109*F109,2)</f>
        <v>0</v>
      </c>
      <c r="H109" s="246"/>
      <c r="I109" s="247">
        <f>ROUND(E109*H109,2)</f>
        <v>0</v>
      </c>
      <c r="J109" s="246"/>
      <c r="K109" s="247">
        <f>ROUND(E109*J109,2)</f>
        <v>0</v>
      </c>
      <c r="L109" s="247">
        <v>21</v>
      </c>
      <c r="M109" s="247">
        <f>G109*(1+L109/100)</f>
        <v>0</v>
      </c>
      <c r="N109" s="247">
        <v>0</v>
      </c>
      <c r="O109" s="247">
        <f>ROUND(E109*N109,2)</f>
        <v>0</v>
      </c>
      <c r="P109" s="247">
        <v>0</v>
      </c>
      <c r="Q109" s="247">
        <f>ROUND(E109*P109,2)</f>
        <v>0</v>
      </c>
      <c r="R109" s="247"/>
      <c r="S109" s="247" t="s">
        <v>180</v>
      </c>
      <c r="T109" s="248" t="s">
        <v>181</v>
      </c>
      <c r="U109" s="220">
        <v>0</v>
      </c>
      <c r="V109" s="220">
        <f>ROUND(E109*U109,2)</f>
        <v>0</v>
      </c>
      <c r="W109" s="220"/>
      <c r="X109" s="220" t="s">
        <v>191</v>
      </c>
      <c r="Y109" s="210"/>
      <c r="Z109" s="210"/>
      <c r="AA109" s="210"/>
      <c r="AB109" s="210"/>
      <c r="AC109" s="210"/>
      <c r="AD109" s="210"/>
      <c r="AE109" s="210"/>
      <c r="AF109" s="210"/>
      <c r="AG109" s="210" t="s">
        <v>617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42">
        <v>93</v>
      </c>
      <c r="B110" s="243" t="s">
        <v>780</v>
      </c>
      <c r="C110" s="256" t="s">
        <v>781</v>
      </c>
      <c r="D110" s="244" t="s">
        <v>616</v>
      </c>
      <c r="E110" s="245">
        <v>37</v>
      </c>
      <c r="F110" s="246"/>
      <c r="G110" s="247">
        <f>ROUND(E110*F110,2)</f>
        <v>0</v>
      </c>
      <c r="H110" s="246"/>
      <c r="I110" s="247">
        <f>ROUND(E110*H110,2)</f>
        <v>0</v>
      </c>
      <c r="J110" s="246"/>
      <c r="K110" s="247">
        <f>ROUND(E110*J110,2)</f>
        <v>0</v>
      </c>
      <c r="L110" s="247">
        <v>21</v>
      </c>
      <c r="M110" s="247">
        <f>G110*(1+L110/100)</f>
        <v>0</v>
      </c>
      <c r="N110" s="247">
        <v>0</v>
      </c>
      <c r="O110" s="247">
        <f>ROUND(E110*N110,2)</f>
        <v>0</v>
      </c>
      <c r="P110" s="247">
        <v>0</v>
      </c>
      <c r="Q110" s="247">
        <f>ROUND(E110*P110,2)</f>
        <v>0</v>
      </c>
      <c r="R110" s="247"/>
      <c r="S110" s="247" t="s">
        <v>180</v>
      </c>
      <c r="T110" s="248" t="s">
        <v>181</v>
      </c>
      <c r="U110" s="220">
        <v>0</v>
      </c>
      <c r="V110" s="220">
        <f>ROUND(E110*U110,2)</f>
        <v>0</v>
      </c>
      <c r="W110" s="220"/>
      <c r="X110" s="220" t="s">
        <v>191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617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42">
        <v>94</v>
      </c>
      <c r="B111" s="243" t="s">
        <v>782</v>
      </c>
      <c r="C111" s="256" t="s">
        <v>783</v>
      </c>
      <c r="D111" s="244" t="s">
        <v>222</v>
      </c>
      <c r="E111" s="245">
        <v>2960</v>
      </c>
      <c r="F111" s="246"/>
      <c r="G111" s="247">
        <f>ROUND(E111*F111,2)</f>
        <v>0</v>
      </c>
      <c r="H111" s="246"/>
      <c r="I111" s="247">
        <f>ROUND(E111*H111,2)</f>
        <v>0</v>
      </c>
      <c r="J111" s="246"/>
      <c r="K111" s="247">
        <f>ROUND(E111*J111,2)</f>
        <v>0</v>
      </c>
      <c r="L111" s="247">
        <v>21</v>
      </c>
      <c r="M111" s="247">
        <f>G111*(1+L111/100)</f>
        <v>0</v>
      </c>
      <c r="N111" s="247">
        <v>0</v>
      </c>
      <c r="O111" s="247">
        <f>ROUND(E111*N111,2)</f>
        <v>0</v>
      </c>
      <c r="P111" s="247">
        <v>0</v>
      </c>
      <c r="Q111" s="247">
        <f>ROUND(E111*P111,2)</f>
        <v>0</v>
      </c>
      <c r="R111" s="247"/>
      <c r="S111" s="247" t="s">
        <v>180</v>
      </c>
      <c r="T111" s="248" t="s">
        <v>181</v>
      </c>
      <c r="U111" s="220">
        <v>0</v>
      </c>
      <c r="V111" s="220">
        <f>ROUND(E111*U111,2)</f>
        <v>0</v>
      </c>
      <c r="W111" s="220"/>
      <c r="X111" s="220" t="s">
        <v>191</v>
      </c>
      <c r="Y111" s="210"/>
      <c r="Z111" s="210"/>
      <c r="AA111" s="210"/>
      <c r="AB111" s="210"/>
      <c r="AC111" s="210"/>
      <c r="AD111" s="210"/>
      <c r="AE111" s="210"/>
      <c r="AF111" s="210"/>
      <c r="AG111" s="210" t="s">
        <v>617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42">
        <v>95</v>
      </c>
      <c r="B112" s="243" t="s">
        <v>784</v>
      </c>
      <c r="C112" s="256" t="s">
        <v>785</v>
      </c>
      <c r="D112" s="244" t="s">
        <v>616</v>
      </c>
      <c r="E112" s="245">
        <v>4</v>
      </c>
      <c r="F112" s="246"/>
      <c r="G112" s="247">
        <f>ROUND(E112*F112,2)</f>
        <v>0</v>
      </c>
      <c r="H112" s="246"/>
      <c r="I112" s="247">
        <f>ROUND(E112*H112,2)</f>
        <v>0</v>
      </c>
      <c r="J112" s="246"/>
      <c r="K112" s="247">
        <f>ROUND(E112*J112,2)</f>
        <v>0</v>
      </c>
      <c r="L112" s="247">
        <v>21</v>
      </c>
      <c r="M112" s="247">
        <f>G112*(1+L112/100)</f>
        <v>0</v>
      </c>
      <c r="N112" s="247">
        <v>0</v>
      </c>
      <c r="O112" s="247">
        <f>ROUND(E112*N112,2)</f>
        <v>0</v>
      </c>
      <c r="P112" s="247">
        <v>0</v>
      </c>
      <c r="Q112" s="247">
        <f>ROUND(E112*P112,2)</f>
        <v>0</v>
      </c>
      <c r="R112" s="247"/>
      <c r="S112" s="247" t="s">
        <v>180</v>
      </c>
      <c r="T112" s="248" t="s">
        <v>181</v>
      </c>
      <c r="U112" s="220">
        <v>0</v>
      </c>
      <c r="V112" s="220">
        <f>ROUND(E112*U112,2)</f>
        <v>0</v>
      </c>
      <c r="W112" s="220"/>
      <c r="X112" s="220" t="s">
        <v>191</v>
      </c>
      <c r="Y112" s="210"/>
      <c r="Z112" s="210"/>
      <c r="AA112" s="210"/>
      <c r="AB112" s="210"/>
      <c r="AC112" s="210"/>
      <c r="AD112" s="210"/>
      <c r="AE112" s="210"/>
      <c r="AF112" s="210"/>
      <c r="AG112" s="210" t="s">
        <v>617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42">
        <v>96</v>
      </c>
      <c r="B113" s="243" t="s">
        <v>786</v>
      </c>
      <c r="C113" s="256" t="s">
        <v>787</v>
      </c>
      <c r="D113" s="244" t="s">
        <v>616</v>
      </c>
      <c r="E113" s="245">
        <v>4</v>
      </c>
      <c r="F113" s="246"/>
      <c r="G113" s="247">
        <f>ROUND(E113*F113,2)</f>
        <v>0</v>
      </c>
      <c r="H113" s="246"/>
      <c r="I113" s="247">
        <f>ROUND(E113*H113,2)</f>
        <v>0</v>
      </c>
      <c r="J113" s="246"/>
      <c r="K113" s="247">
        <f>ROUND(E113*J113,2)</f>
        <v>0</v>
      </c>
      <c r="L113" s="247">
        <v>21</v>
      </c>
      <c r="M113" s="247">
        <f>G113*(1+L113/100)</f>
        <v>0</v>
      </c>
      <c r="N113" s="247">
        <v>0</v>
      </c>
      <c r="O113" s="247">
        <f>ROUND(E113*N113,2)</f>
        <v>0</v>
      </c>
      <c r="P113" s="247">
        <v>0</v>
      </c>
      <c r="Q113" s="247">
        <f>ROUND(E113*P113,2)</f>
        <v>0</v>
      </c>
      <c r="R113" s="247"/>
      <c r="S113" s="247" t="s">
        <v>180</v>
      </c>
      <c r="T113" s="248" t="s">
        <v>181</v>
      </c>
      <c r="U113" s="220">
        <v>0</v>
      </c>
      <c r="V113" s="220">
        <f>ROUND(E113*U113,2)</f>
        <v>0</v>
      </c>
      <c r="W113" s="220"/>
      <c r="X113" s="220" t="s">
        <v>191</v>
      </c>
      <c r="Y113" s="210"/>
      <c r="Z113" s="210"/>
      <c r="AA113" s="210"/>
      <c r="AB113" s="210"/>
      <c r="AC113" s="210"/>
      <c r="AD113" s="210"/>
      <c r="AE113" s="210"/>
      <c r="AF113" s="210"/>
      <c r="AG113" s="210" t="s">
        <v>617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42">
        <v>97</v>
      </c>
      <c r="B114" s="243" t="s">
        <v>788</v>
      </c>
      <c r="C114" s="256" t="s">
        <v>789</v>
      </c>
      <c r="D114" s="244" t="s">
        <v>616</v>
      </c>
      <c r="E114" s="245">
        <v>37</v>
      </c>
      <c r="F114" s="246"/>
      <c r="G114" s="247">
        <f>ROUND(E114*F114,2)</f>
        <v>0</v>
      </c>
      <c r="H114" s="246"/>
      <c r="I114" s="247">
        <f>ROUND(E114*H114,2)</f>
        <v>0</v>
      </c>
      <c r="J114" s="246"/>
      <c r="K114" s="247">
        <f>ROUND(E114*J114,2)</f>
        <v>0</v>
      </c>
      <c r="L114" s="247">
        <v>21</v>
      </c>
      <c r="M114" s="247">
        <f>G114*(1+L114/100)</f>
        <v>0</v>
      </c>
      <c r="N114" s="247">
        <v>0</v>
      </c>
      <c r="O114" s="247">
        <f>ROUND(E114*N114,2)</f>
        <v>0</v>
      </c>
      <c r="P114" s="247">
        <v>0</v>
      </c>
      <c r="Q114" s="247">
        <f>ROUND(E114*P114,2)</f>
        <v>0</v>
      </c>
      <c r="R114" s="247"/>
      <c r="S114" s="247" t="s">
        <v>180</v>
      </c>
      <c r="T114" s="248" t="s">
        <v>181</v>
      </c>
      <c r="U114" s="220">
        <v>0</v>
      </c>
      <c r="V114" s="220">
        <f>ROUND(E114*U114,2)</f>
        <v>0</v>
      </c>
      <c r="W114" s="220"/>
      <c r="X114" s="220" t="s">
        <v>191</v>
      </c>
      <c r="Y114" s="210"/>
      <c r="Z114" s="210"/>
      <c r="AA114" s="210"/>
      <c r="AB114" s="210"/>
      <c r="AC114" s="210"/>
      <c r="AD114" s="210"/>
      <c r="AE114" s="210"/>
      <c r="AF114" s="210"/>
      <c r="AG114" s="210" t="s">
        <v>617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42">
        <v>98</v>
      </c>
      <c r="B115" s="243" t="s">
        <v>790</v>
      </c>
      <c r="C115" s="256" t="s">
        <v>791</v>
      </c>
      <c r="D115" s="244" t="s">
        <v>616</v>
      </c>
      <c r="E115" s="245">
        <v>60</v>
      </c>
      <c r="F115" s="246"/>
      <c r="G115" s="247">
        <f>ROUND(E115*F115,2)</f>
        <v>0</v>
      </c>
      <c r="H115" s="246"/>
      <c r="I115" s="247">
        <f>ROUND(E115*H115,2)</f>
        <v>0</v>
      </c>
      <c r="J115" s="246"/>
      <c r="K115" s="247">
        <f>ROUND(E115*J115,2)</f>
        <v>0</v>
      </c>
      <c r="L115" s="247">
        <v>21</v>
      </c>
      <c r="M115" s="247">
        <f>G115*(1+L115/100)</f>
        <v>0</v>
      </c>
      <c r="N115" s="247">
        <v>0</v>
      </c>
      <c r="O115" s="247">
        <f>ROUND(E115*N115,2)</f>
        <v>0</v>
      </c>
      <c r="P115" s="247">
        <v>0</v>
      </c>
      <c r="Q115" s="247">
        <f>ROUND(E115*P115,2)</f>
        <v>0</v>
      </c>
      <c r="R115" s="247"/>
      <c r="S115" s="247" t="s">
        <v>180</v>
      </c>
      <c r="T115" s="248" t="s">
        <v>181</v>
      </c>
      <c r="U115" s="220">
        <v>0</v>
      </c>
      <c r="V115" s="220">
        <f>ROUND(E115*U115,2)</f>
        <v>0</v>
      </c>
      <c r="W115" s="220"/>
      <c r="X115" s="220" t="s">
        <v>191</v>
      </c>
      <c r="Y115" s="210"/>
      <c r="Z115" s="210"/>
      <c r="AA115" s="210"/>
      <c r="AB115" s="210"/>
      <c r="AC115" s="210"/>
      <c r="AD115" s="210"/>
      <c r="AE115" s="210"/>
      <c r="AF115" s="210"/>
      <c r="AG115" s="210" t="s">
        <v>617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42">
        <v>99</v>
      </c>
      <c r="B116" s="243" t="s">
        <v>792</v>
      </c>
      <c r="C116" s="256" t="s">
        <v>793</v>
      </c>
      <c r="D116" s="244" t="s">
        <v>222</v>
      </c>
      <c r="E116" s="245">
        <v>380</v>
      </c>
      <c r="F116" s="246"/>
      <c r="G116" s="247">
        <f>ROUND(E116*F116,2)</f>
        <v>0</v>
      </c>
      <c r="H116" s="246"/>
      <c r="I116" s="247">
        <f>ROUND(E116*H116,2)</f>
        <v>0</v>
      </c>
      <c r="J116" s="246"/>
      <c r="K116" s="247">
        <f>ROUND(E116*J116,2)</f>
        <v>0</v>
      </c>
      <c r="L116" s="247">
        <v>21</v>
      </c>
      <c r="M116" s="247">
        <f>G116*(1+L116/100)</f>
        <v>0</v>
      </c>
      <c r="N116" s="247">
        <v>0</v>
      </c>
      <c r="O116" s="247">
        <f>ROUND(E116*N116,2)</f>
        <v>0</v>
      </c>
      <c r="P116" s="247">
        <v>0</v>
      </c>
      <c r="Q116" s="247">
        <f>ROUND(E116*P116,2)</f>
        <v>0</v>
      </c>
      <c r="R116" s="247"/>
      <c r="S116" s="247" t="s">
        <v>180</v>
      </c>
      <c r="T116" s="248" t="s">
        <v>181</v>
      </c>
      <c r="U116" s="220">
        <v>0</v>
      </c>
      <c r="V116" s="220">
        <f>ROUND(E116*U116,2)</f>
        <v>0</v>
      </c>
      <c r="W116" s="220"/>
      <c r="X116" s="220" t="s">
        <v>191</v>
      </c>
      <c r="Y116" s="210"/>
      <c r="Z116" s="210"/>
      <c r="AA116" s="210"/>
      <c r="AB116" s="210"/>
      <c r="AC116" s="210"/>
      <c r="AD116" s="210"/>
      <c r="AE116" s="210"/>
      <c r="AF116" s="210"/>
      <c r="AG116" s="210" t="s">
        <v>617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42">
        <v>100</v>
      </c>
      <c r="B117" s="243" t="s">
        <v>794</v>
      </c>
      <c r="C117" s="256" t="s">
        <v>795</v>
      </c>
      <c r="D117" s="244" t="s">
        <v>616</v>
      </c>
      <c r="E117" s="245">
        <v>37</v>
      </c>
      <c r="F117" s="246"/>
      <c r="G117" s="247">
        <f>ROUND(E117*F117,2)</f>
        <v>0</v>
      </c>
      <c r="H117" s="246"/>
      <c r="I117" s="247">
        <f>ROUND(E117*H117,2)</f>
        <v>0</v>
      </c>
      <c r="J117" s="246"/>
      <c r="K117" s="247">
        <f>ROUND(E117*J117,2)</f>
        <v>0</v>
      </c>
      <c r="L117" s="247">
        <v>21</v>
      </c>
      <c r="M117" s="247">
        <f>G117*(1+L117/100)</f>
        <v>0</v>
      </c>
      <c r="N117" s="247">
        <v>0</v>
      </c>
      <c r="O117" s="247">
        <f>ROUND(E117*N117,2)</f>
        <v>0</v>
      </c>
      <c r="P117" s="247">
        <v>0</v>
      </c>
      <c r="Q117" s="247">
        <f>ROUND(E117*P117,2)</f>
        <v>0</v>
      </c>
      <c r="R117" s="247"/>
      <c r="S117" s="247" t="s">
        <v>180</v>
      </c>
      <c r="T117" s="248" t="s">
        <v>181</v>
      </c>
      <c r="U117" s="220">
        <v>0</v>
      </c>
      <c r="V117" s="220">
        <f>ROUND(E117*U117,2)</f>
        <v>0</v>
      </c>
      <c r="W117" s="220"/>
      <c r="X117" s="220" t="s">
        <v>191</v>
      </c>
      <c r="Y117" s="210"/>
      <c r="Z117" s="210"/>
      <c r="AA117" s="210"/>
      <c r="AB117" s="210"/>
      <c r="AC117" s="210"/>
      <c r="AD117" s="210"/>
      <c r="AE117" s="210"/>
      <c r="AF117" s="210"/>
      <c r="AG117" s="210" t="s">
        <v>617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x14ac:dyDescent="0.2">
      <c r="A118" s="229" t="s">
        <v>175</v>
      </c>
      <c r="B118" s="230" t="s">
        <v>124</v>
      </c>
      <c r="C118" s="255" t="s">
        <v>81</v>
      </c>
      <c r="D118" s="231"/>
      <c r="E118" s="232"/>
      <c r="F118" s="233"/>
      <c r="G118" s="233">
        <f>SUMIF(AG119:AG123,"&lt;&gt;NOR",G119:G123)</f>
        <v>0</v>
      </c>
      <c r="H118" s="233"/>
      <c r="I118" s="233">
        <f>SUM(I119:I123)</f>
        <v>0</v>
      </c>
      <c r="J118" s="233"/>
      <c r="K118" s="233">
        <f>SUM(K119:K123)</f>
        <v>0</v>
      </c>
      <c r="L118" s="233"/>
      <c r="M118" s="233">
        <f>SUM(M119:M123)</f>
        <v>0</v>
      </c>
      <c r="N118" s="233"/>
      <c r="O118" s="233">
        <f>SUM(O119:O123)</f>
        <v>0</v>
      </c>
      <c r="P118" s="233"/>
      <c r="Q118" s="233">
        <f>SUM(Q119:Q123)</f>
        <v>0</v>
      </c>
      <c r="R118" s="233"/>
      <c r="S118" s="233"/>
      <c r="T118" s="234"/>
      <c r="U118" s="228"/>
      <c r="V118" s="228">
        <f>SUM(V119:V123)</f>
        <v>24</v>
      </c>
      <c r="W118" s="228"/>
      <c r="X118" s="228"/>
      <c r="AG118" t="s">
        <v>176</v>
      </c>
    </row>
    <row r="119" spans="1:60" outlineLevel="1" x14ac:dyDescent="0.2">
      <c r="A119" s="242">
        <v>101</v>
      </c>
      <c r="B119" s="243" t="s">
        <v>796</v>
      </c>
      <c r="C119" s="256" t="s">
        <v>797</v>
      </c>
      <c r="D119" s="244" t="s">
        <v>798</v>
      </c>
      <c r="E119" s="245">
        <v>48</v>
      </c>
      <c r="F119" s="246"/>
      <c r="G119" s="247">
        <f>ROUND(E119*F119,2)</f>
        <v>0</v>
      </c>
      <c r="H119" s="246"/>
      <c r="I119" s="247">
        <f>ROUND(E119*H119,2)</f>
        <v>0</v>
      </c>
      <c r="J119" s="246"/>
      <c r="K119" s="247">
        <f>ROUND(E119*J119,2)</f>
        <v>0</v>
      </c>
      <c r="L119" s="247">
        <v>21</v>
      </c>
      <c r="M119" s="247">
        <f>G119*(1+L119/100)</f>
        <v>0</v>
      </c>
      <c r="N119" s="247">
        <v>0</v>
      </c>
      <c r="O119" s="247">
        <f>ROUND(E119*N119,2)</f>
        <v>0</v>
      </c>
      <c r="P119" s="247">
        <v>0</v>
      </c>
      <c r="Q119" s="247">
        <f>ROUND(E119*P119,2)</f>
        <v>0</v>
      </c>
      <c r="R119" s="247"/>
      <c r="S119" s="247" t="s">
        <v>180</v>
      </c>
      <c r="T119" s="248" t="s">
        <v>181</v>
      </c>
      <c r="U119" s="220">
        <v>0</v>
      </c>
      <c r="V119" s="220">
        <f>ROUND(E119*U119,2)</f>
        <v>0</v>
      </c>
      <c r="W119" s="220"/>
      <c r="X119" s="220" t="s">
        <v>191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617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42">
        <v>102</v>
      </c>
      <c r="B120" s="243" t="s">
        <v>799</v>
      </c>
      <c r="C120" s="256" t="s">
        <v>800</v>
      </c>
      <c r="D120" s="244" t="s">
        <v>801</v>
      </c>
      <c r="E120" s="245">
        <v>15</v>
      </c>
      <c r="F120" s="246"/>
      <c r="G120" s="247">
        <f>ROUND(E120*F120,2)</f>
        <v>0</v>
      </c>
      <c r="H120" s="246"/>
      <c r="I120" s="247">
        <f>ROUND(E120*H120,2)</f>
        <v>0</v>
      </c>
      <c r="J120" s="246"/>
      <c r="K120" s="247">
        <f>ROUND(E120*J120,2)</f>
        <v>0</v>
      </c>
      <c r="L120" s="247">
        <v>21</v>
      </c>
      <c r="M120" s="247">
        <f>G120*(1+L120/100)</f>
        <v>0</v>
      </c>
      <c r="N120" s="247">
        <v>0</v>
      </c>
      <c r="O120" s="247">
        <f>ROUND(E120*N120,2)</f>
        <v>0</v>
      </c>
      <c r="P120" s="247">
        <v>0</v>
      </c>
      <c r="Q120" s="247">
        <f>ROUND(E120*P120,2)</f>
        <v>0</v>
      </c>
      <c r="R120" s="247"/>
      <c r="S120" s="247" t="s">
        <v>180</v>
      </c>
      <c r="T120" s="248" t="s">
        <v>181</v>
      </c>
      <c r="U120" s="220">
        <v>0</v>
      </c>
      <c r="V120" s="220">
        <f>ROUND(E120*U120,2)</f>
        <v>0</v>
      </c>
      <c r="W120" s="220"/>
      <c r="X120" s="220" t="s">
        <v>191</v>
      </c>
      <c r="Y120" s="210"/>
      <c r="Z120" s="210"/>
      <c r="AA120" s="210"/>
      <c r="AB120" s="210"/>
      <c r="AC120" s="210"/>
      <c r="AD120" s="210"/>
      <c r="AE120" s="210"/>
      <c r="AF120" s="210"/>
      <c r="AG120" s="210" t="s">
        <v>617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42">
        <v>103</v>
      </c>
      <c r="B121" s="243" t="s">
        <v>802</v>
      </c>
      <c r="C121" s="256" t="s">
        <v>803</v>
      </c>
      <c r="D121" s="244" t="s">
        <v>798</v>
      </c>
      <c r="E121" s="245">
        <v>110</v>
      </c>
      <c r="F121" s="246"/>
      <c r="G121" s="247">
        <f>ROUND(E121*F121,2)</f>
        <v>0</v>
      </c>
      <c r="H121" s="246"/>
      <c r="I121" s="247">
        <f>ROUND(E121*H121,2)</f>
        <v>0</v>
      </c>
      <c r="J121" s="246"/>
      <c r="K121" s="247">
        <f>ROUND(E121*J121,2)</f>
        <v>0</v>
      </c>
      <c r="L121" s="247">
        <v>21</v>
      </c>
      <c r="M121" s="247">
        <f>G121*(1+L121/100)</f>
        <v>0</v>
      </c>
      <c r="N121" s="247">
        <v>0</v>
      </c>
      <c r="O121" s="247">
        <f>ROUND(E121*N121,2)</f>
        <v>0</v>
      </c>
      <c r="P121" s="247">
        <v>0</v>
      </c>
      <c r="Q121" s="247">
        <f>ROUND(E121*P121,2)</f>
        <v>0</v>
      </c>
      <c r="R121" s="247"/>
      <c r="S121" s="247" t="s">
        <v>180</v>
      </c>
      <c r="T121" s="248" t="s">
        <v>181</v>
      </c>
      <c r="U121" s="220">
        <v>0</v>
      </c>
      <c r="V121" s="220">
        <f>ROUND(E121*U121,2)</f>
        <v>0</v>
      </c>
      <c r="W121" s="220"/>
      <c r="X121" s="220" t="s">
        <v>191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617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42">
        <v>104</v>
      </c>
      <c r="B122" s="243" t="s">
        <v>804</v>
      </c>
      <c r="C122" s="256" t="s">
        <v>805</v>
      </c>
      <c r="D122" s="244" t="s">
        <v>798</v>
      </c>
      <c r="E122" s="245">
        <v>32</v>
      </c>
      <c r="F122" s="246"/>
      <c r="G122" s="247">
        <f>ROUND(E122*F122,2)</f>
        <v>0</v>
      </c>
      <c r="H122" s="246"/>
      <c r="I122" s="247">
        <f>ROUND(E122*H122,2)</f>
        <v>0</v>
      </c>
      <c r="J122" s="246"/>
      <c r="K122" s="247">
        <f>ROUND(E122*J122,2)</f>
        <v>0</v>
      </c>
      <c r="L122" s="247">
        <v>21</v>
      </c>
      <c r="M122" s="247">
        <f>G122*(1+L122/100)</f>
        <v>0</v>
      </c>
      <c r="N122" s="247">
        <v>0</v>
      </c>
      <c r="O122" s="247">
        <f>ROUND(E122*N122,2)</f>
        <v>0</v>
      </c>
      <c r="P122" s="247">
        <v>0</v>
      </c>
      <c r="Q122" s="247">
        <f>ROUND(E122*P122,2)</f>
        <v>0</v>
      </c>
      <c r="R122" s="247"/>
      <c r="S122" s="247" t="s">
        <v>180</v>
      </c>
      <c r="T122" s="248" t="s">
        <v>181</v>
      </c>
      <c r="U122" s="220">
        <v>0</v>
      </c>
      <c r="V122" s="220">
        <f>ROUND(E122*U122,2)</f>
        <v>0</v>
      </c>
      <c r="W122" s="220"/>
      <c r="X122" s="220" t="s">
        <v>191</v>
      </c>
      <c r="Y122" s="210"/>
      <c r="Z122" s="210"/>
      <c r="AA122" s="210"/>
      <c r="AB122" s="210"/>
      <c r="AC122" s="210"/>
      <c r="AD122" s="210"/>
      <c r="AE122" s="210"/>
      <c r="AF122" s="210"/>
      <c r="AG122" s="210" t="s">
        <v>617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35">
        <v>105</v>
      </c>
      <c r="B123" s="236" t="s">
        <v>806</v>
      </c>
      <c r="C123" s="257" t="s">
        <v>807</v>
      </c>
      <c r="D123" s="237" t="s">
        <v>798</v>
      </c>
      <c r="E123" s="238">
        <v>24</v>
      </c>
      <c r="F123" s="239"/>
      <c r="G123" s="240">
        <f>ROUND(E123*F123,2)</f>
        <v>0</v>
      </c>
      <c r="H123" s="239"/>
      <c r="I123" s="240">
        <f>ROUND(E123*H123,2)</f>
        <v>0</v>
      </c>
      <c r="J123" s="239"/>
      <c r="K123" s="240">
        <f>ROUND(E123*J123,2)</f>
        <v>0</v>
      </c>
      <c r="L123" s="240">
        <v>21</v>
      </c>
      <c r="M123" s="240">
        <f>G123*(1+L123/100)</f>
        <v>0</v>
      </c>
      <c r="N123" s="240">
        <v>0</v>
      </c>
      <c r="O123" s="240">
        <f>ROUND(E123*N123,2)</f>
        <v>0</v>
      </c>
      <c r="P123" s="240">
        <v>0</v>
      </c>
      <c r="Q123" s="240">
        <f>ROUND(E123*P123,2)</f>
        <v>0</v>
      </c>
      <c r="R123" s="240"/>
      <c r="S123" s="240" t="s">
        <v>189</v>
      </c>
      <c r="T123" s="241" t="s">
        <v>181</v>
      </c>
      <c r="U123" s="220">
        <v>1</v>
      </c>
      <c r="V123" s="220">
        <f>ROUND(E123*U123,2)</f>
        <v>24</v>
      </c>
      <c r="W123" s="220"/>
      <c r="X123" s="220" t="s">
        <v>191</v>
      </c>
      <c r="Y123" s="210"/>
      <c r="Z123" s="210"/>
      <c r="AA123" s="210"/>
      <c r="AB123" s="210"/>
      <c r="AC123" s="210"/>
      <c r="AD123" s="210"/>
      <c r="AE123" s="210"/>
      <c r="AF123" s="210"/>
      <c r="AG123" s="210" t="s">
        <v>617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x14ac:dyDescent="0.2">
      <c r="A124" s="3"/>
      <c r="B124" s="4"/>
      <c r="C124" s="265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AE124">
        <v>15</v>
      </c>
      <c r="AF124">
        <v>21</v>
      </c>
      <c r="AG124" t="s">
        <v>162</v>
      </c>
    </row>
    <row r="125" spans="1:60" x14ac:dyDescent="0.2">
      <c r="A125" s="213"/>
      <c r="B125" s="214" t="s">
        <v>29</v>
      </c>
      <c r="C125" s="266"/>
      <c r="D125" s="215"/>
      <c r="E125" s="216"/>
      <c r="F125" s="216"/>
      <c r="G125" s="254">
        <f>G8+G22+G36+G47+G55+G70+G85+G95+G103+G106+G118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AE125">
        <f>SUMIF(L7:L123,AE124,G7:G123)</f>
        <v>0</v>
      </c>
      <c r="AF125">
        <f>SUMIF(L7:L123,AF124,G7:G123)</f>
        <v>0</v>
      </c>
      <c r="AG125" t="s">
        <v>313</v>
      </c>
    </row>
    <row r="126" spans="1:60" x14ac:dyDescent="0.2">
      <c r="C126" s="267"/>
      <c r="D126" s="10"/>
      <c r="AG126" t="s">
        <v>314</v>
      </c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99C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149</v>
      </c>
      <c r="B1" s="195"/>
      <c r="C1" s="195"/>
      <c r="D1" s="195"/>
      <c r="E1" s="195"/>
      <c r="F1" s="195"/>
      <c r="G1" s="195"/>
      <c r="AG1" t="s">
        <v>150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151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151</v>
      </c>
      <c r="AG3" t="s">
        <v>152</v>
      </c>
    </row>
    <row r="4" spans="1:60" ht="24.95" customHeight="1" x14ac:dyDescent="0.2">
      <c r="A4" s="200" t="s">
        <v>9</v>
      </c>
      <c r="B4" s="201" t="s">
        <v>58</v>
      </c>
      <c r="C4" s="202" t="s">
        <v>59</v>
      </c>
      <c r="D4" s="203"/>
      <c r="E4" s="203"/>
      <c r="F4" s="203"/>
      <c r="G4" s="204"/>
      <c r="AG4" t="s">
        <v>153</v>
      </c>
    </row>
    <row r="5" spans="1:60" x14ac:dyDescent="0.2">
      <c r="D5" s="10"/>
    </row>
    <row r="6" spans="1:60" ht="38.25" x14ac:dyDescent="0.2">
      <c r="A6" s="206" t="s">
        <v>154</v>
      </c>
      <c r="B6" s="208" t="s">
        <v>155</v>
      </c>
      <c r="C6" s="208" t="s">
        <v>156</v>
      </c>
      <c r="D6" s="207" t="s">
        <v>157</v>
      </c>
      <c r="E6" s="206" t="s">
        <v>158</v>
      </c>
      <c r="F6" s="205" t="s">
        <v>159</v>
      </c>
      <c r="G6" s="206" t="s">
        <v>29</v>
      </c>
      <c r="H6" s="209" t="s">
        <v>30</v>
      </c>
      <c r="I6" s="209" t="s">
        <v>160</v>
      </c>
      <c r="J6" s="209" t="s">
        <v>31</v>
      </c>
      <c r="K6" s="209" t="s">
        <v>161</v>
      </c>
      <c r="L6" s="209" t="s">
        <v>162</v>
      </c>
      <c r="M6" s="209" t="s">
        <v>163</v>
      </c>
      <c r="N6" s="209" t="s">
        <v>164</v>
      </c>
      <c r="O6" s="209" t="s">
        <v>165</v>
      </c>
      <c r="P6" s="209" t="s">
        <v>166</v>
      </c>
      <c r="Q6" s="209" t="s">
        <v>167</v>
      </c>
      <c r="R6" s="209" t="s">
        <v>168</v>
      </c>
      <c r="S6" s="209" t="s">
        <v>169</v>
      </c>
      <c r="T6" s="209" t="s">
        <v>170</v>
      </c>
      <c r="U6" s="209" t="s">
        <v>171</v>
      </c>
      <c r="V6" s="209" t="s">
        <v>172</v>
      </c>
      <c r="W6" s="209" t="s">
        <v>173</v>
      </c>
      <c r="X6" s="209" t="s">
        <v>174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9" t="s">
        <v>175</v>
      </c>
      <c r="B8" s="230" t="s">
        <v>143</v>
      </c>
      <c r="C8" s="255" t="s">
        <v>144</v>
      </c>
      <c r="D8" s="231"/>
      <c r="E8" s="232"/>
      <c r="F8" s="233"/>
      <c r="G8" s="233">
        <f>SUMIF(AG9:AG42,"&lt;&gt;NOR",G9:G42)</f>
        <v>0</v>
      </c>
      <c r="H8" s="233"/>
      <c r="I8" s="233">
        <f>SUM(I9:I42)</f>
        <v>0</v>
      </c>
      <c r="J8" s="233"/>
      <c r="K8" s="233">
        <f>SUM(K9:K42)</f>
        <v>0</v>
      </c>
      <c r="L8" s="233"/>
      <c r="M8" s="233">
        <f>SUM(M9:M42)</f>
        <v>0</v>
      </c>
      <c r="N8" s="233"/>
      <c r="O8" s="233">
        <f>SUM(O9:O42)</f>
        <v>0</v>
      </c>
      <c r="P8" s="233"/>
      <c r="Q8" s="233">
        <f>SUM(Q9:Q42)</f>
        <v>0</v>
      </c>
      <c r="R8" s="233"/>
      <c r="S8" s="233"/>
      <c r="T8" s="234"/>
      <c r="U8" s="228"/>
      <c r="V8" s="228">
        <f>SUM(V9:V42)</f>
        <v>0</v>
      </c>
      <c r="W8" s="228"/>
      <c r="X8" s="228"/>
      <c r="AG8" t="s">
        <v>176</v>
      </c>
    </row>
    <row r="9" spans="1:60" outlineLevel="1" x14ac:dyDescent="0.2">
      <c r="A9" s="242">
        <v>1</v>
      </c>
      <c r="B9" s="243" t="s">
        <v>808</v>
      </c>
      <c r="C9" s="256" t="s">
        <v>809</v>
      </c>
      <c r="D9" s="244"/>
      <c r="E9" s="245">
        <v>0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/>
      <c r="S9" s="247" t="s">
        <v>180</v>
      </c>
      <c r="T9" s="248" t="s">
        <v>327</v>
      </c>
      <c r="U9" s="220">
        <v>0</v>
      </c>
      <c r="V9" s="220">
        <f>ROUND(E9*U9,2)</f>
        <v>0</v>
      </c>
      <c r="W9" s="220"/>
      <c r="X9" s="220" t="s">
        <v>191</v>
      </c>
      <c r="Y9" s="210"/>
      <c r="Z9" s="210"/>
      <c r="AA9" s="210"/>
      <c r="AB9" s="210"/>
      <c r="AC9" s="210"/>
      <c r="AD9" s="210"/>
      <c r="AE9" s="210"/>
      <c r="AF9" s="210"/>
      <c r="AG9" s="210" t="s">
        <v>617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5">
        <v>2</v>
      </c>
      <c r="B10" s="236" t="s">
        <v>810</v>
      </c>
      <c r="C10" s="257" t="s">
        <v>811</v>
      </c>
      <c r="D10" s="237" t="s">
        <v>616</v>
      </c>
      <c r="E10" s="238">
        <v>1</v>
      </c>
      <c r="F10" s="239"/>
      <c r="G10" s="240">
        <f>ROUND(E10*F10,2)</f>
        <v>0</v>
      </c>
      <c r="H10" s="239"/>
      <c r="I10" s="240">
        <f>ROUND(E10*H10,2)</f>
        <v>0</v>
      </c>
      <c r="J10" s="239"/>
      <c r="K10" s="240">
        <f>ROUND(E10*J10,2)</f>
        <v>0</v>
      </c>
      <c r="L10" s="240">
        <v>21</v>
      </c>
      <c r="M10" s="240">
        <f>G10*(1+L10/100)</f>
        <v>0</v>
      </c>
      <c r="N10" s="240">
        <v>0</v>
      </c>
      <c r="O10" s="240">
        <f>ROUND(E10*N10,2)</f>
        <v>0</v>
      </c>
      <c r="P10" s="240">
        <v>0</v>
      </c>
      <c r="Q10" s="240">
        <f>ROUND(E10*P10,2)</f>
        <v>0</v>
      </c>
      <c r="R10" s="240"/>
      <c r="S10" s="240" t="s">
        <v>180</v>
      </c>
      <c r="T10" s="241" t="s">
        <v>181</v>
      </c>
      <c r="U10" s="220">
        <v>0</v>
      </c>
      <c r="V10" s="220">
        <f>ROUND(E10*U10,2)</f>
        <v>0</v>
      </c>
      <c r="W10" s="220"/>
      <c r="X10" s="220" t="s">
        <v>191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617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64" t="s">
        <v>812</v>
      </c>
      <c r="D11" s="253"/>
      <c r="E11" s="253"/>
      <c r="F11" s="253"/>
      <c r="G11" s="253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0"/>
      <c r="Z11" s="210"/>
      <c r="AA11" s="210"/>
      <c r="AB11" s="210"/>
      <c r="AC11" s="210"/>
      <c r="AD11" s="210"/>
      <c r="AE11" s="210"/>
      <c r="AF11" s="210"/>
      <c r="AG11" s="210" t="s">
        <v>277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22.5" outlineLevel="1" x14ac:dyDescent="0.2">
      <c r="A12" s="217"/>
      <c r="B12" s="218"/>
      <c r="C12" s="260" t="s">
        <v>813</v>
      </c>
      <c r="D12" s="222"/>
      <c r="E12" s="223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10"/>
      <c r="Z12" s="210"/>
      <c r="AA12" s="210"/>
      <c r="AB12" s="210"/>
      <c r="AC12" s="210"/>
      <c r="AD12" s="210"/>
      <c r="AE12" s="210"/>
      <c r="AF12" s="210"/>
      <c r="AG12" s="210" t="s">
        <v>207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60" t="s">
        <v>814</v>
      </c>
      <c r="D13" s="222"/>
      <c r="E13" s="223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0"/>
      <c r="Z13" s="210"/>
      <c r="AA13" s="210"/>
      <c r="AB13" s="210"/>
      <c r="AC13" s="210"/>
      <c r="AD13" s="210"/>
      <c r="AE13" s="210"/>
      <c r="AF13" s="210"/>
      <c r="AG13" s="210" t="s">
        <v>207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60" t="s">
        <v>815</v>
      </c>
      <c r="D14" s="222"/>
      <c r="E14" s="223">
        <v>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0"/>
      <c r="Z14" s="210"/>
      <c r="AA14" s="210"/>
      <c r="AB14" s="210"/>
      <c r="AC14" s="210"/>
      <c r="AD14" s="210"/>
      <c r="AE14" s="210"/>
      <c r="AF14" s="210"/>
      <c r="AG14" s="210" t="s">
        <v>207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5">
        <v>3</v>
      </c>
      <c r="B15" s="236" t="s">
        <v>816</v>
      </c>
      <c r="C15" s="257" t="s">
        <v>817</v>
      </c>
      <c r="D15" s="237" t="s">
        <v>387</v>
      </c>
      <c r="E15" s="238">
        <v>1</v>
      </c>
      <c r="F15" s="239"/>
      <c r="G15" s="240">
        <f>ROUND(E15*F15,2)</f>
        <v>0</v>
      </c>
      <c r="H15" s="239"/>
      <c r="I15" s="240">
        <f>ROUND(E15*H15,2)</f>
        <v>0</v>
      </c>
      <c r="J15" s="239"/>
      <c r="K15" s="240">
        <f>ROUND(E15*J15,2)</f>
        <v>0</v>
      </c>
      <c r="L15" s="240">
        <v>21</v>
      </c>
      <c r="M15" s="240">
        <f>G15*(1+L15/100)</f>
        <v>0</v>
      </c>
      <c r="N15" s="240">
        <v>0</v>
      </c>
      <c r="O15" s="240">
        <f>ROUND(E15*N15,2)</f>
        <v>0</v>
      </c>
      <c r="P15" s="240">
        <v>0</v>
      </c>
      <c r="Q15" s="240">
        <f>ROUND(E15*P15,2)</f>
        <v>0</v>
      </c>
      <c r="R15" s="240"/>
      <c r="S15" s="240" t="s">
        <v>180</v>
      </c>
      <c r="T15" s="241" t="s">
        <v>181</v>
      </c>
      <c r="U15" s="220">
        <v>0</v>
      </c>
      <c r="V15" s="220">
        <f>ROUND(E15*U15,2)</f>
        <v>0</v>
      </c>
      <c r="W15" s="220"/>
      <c r="X15" s="220" t="s">
        <v>191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617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64" t="s">
        <v>818</v>
      </c>
      <c r="D16" s="253"/>
      <c r="E16" s="253"/>
      <c r="F16" s="253"/>
      <c r="G16" s="253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0"/>
      <c r="Z16" s="210"/>
      <c r="AA16" s="210"/>
      <c r="AB16" s="210"/>
      <c r="AC16" s="210"/>
      <c r="AD16" s="210"/>
      <c r="AE16" s="210"/>
      <c r="AF16" s="210"/>
      <c r="AG16" s="210" t="s">
        <v>277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5">
        <v>4</v>
      </c>
      <c r="B17" s="236" t="s">
        <v>819</v>
      </c>
      <c r="C17" s="257" t="s">
        <v>820</v>
      </c>
      <c r="D17" s="237" t="s">
        <v>616</v>
      </c>
      <c r="E17" s="238">
        <v>1</v>
      </c>
      <c r="F17" s="239"/>
      <c r="G17" s="240">
        <f>ROUND(E17*F17,2)</f>
        <v>0</v>
      </c>
      <c r="H17" s="239"/>
      <c r="I17" s="240">
        <f>ROUND(E17*H17,2)</f>
        <v>0</v>
      </c>
      <c r="J17" s="239"/>
      <c r="K17" s="240">
        <f>ROUND(E17*J17,2)</f>
        <v>0</v>
      </c>
      <c r="L17" s="240">
        <v>21</v>
      </c>
      <c r="M17" s="240">
        <f>G17*(1+L17/100)</f>
        <v>0</v>
      </c>
      <c r="N17" s="240">
        <v>0</v>
      </c>
      <c r="O17" s="240">
        <f>ROUND(E17*N17,2)</f>
        <v>0</v>
      </c>
      <c r="P17" s="240">
        <v>0</v>
      </c>
      <c r="Q17" s="240">
        <f>ROUND(E17*P17,2)</f>
        <v>0</v>
      </c>
      <c r="R17" s="240"/>
      <c r="S17" s="240" t="s">
        <v>180</v>
      </c>
      <c r="T17" s="241" t="s">
        <v>181</v>
      </c>
      <c r="U17" s="220">
        <v>0</v>
      </c>
      <c r="V17" s="220">
        <f>ROUND(E17*U17,2)</f>
        <v>0</v>
      </c>
      <c r="W17" s="220"/>
      <c r="X17" s="220" t="s">
        <v>191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617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64" t="s">
        <v>821</v>
      </c>
      <c r="D18" s="253"/>
      <c r="E18" s="253"/>
      <c r="F18" s="253"/>
      <c r="G18" s="253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0"/>
      <c r="Z18" s="210"/>
      <c r="AA18" s="210"/>
      <c r="AB18" s="210"/>
      <c r="AC18" s="210"/>
      <c r="AD18" s="210"/>
      <c r="AE18" s="210"/>
      <c r="AF18" s="210"/>
      <c r="AG18" s="210" t="s">
        <v>277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60" t="s">
        <v>822</v>
      </c>
      <c r="D19" s="222"/>
      <c r="E19" s="223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0"/>
      <c r="Z19" s="210"/>
      <c r="AA19" s="210"/>
      <c r="AB19" s="210"/>
      <c r="AC19" s="210"/>
      <c r="AD19" s="210"/>
      <c r="AE19" s="210"/>
      <c r="AF19" s="210"/>
      <c r="AG19" s="210" t="s">
        <v>207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60" t="s">
        <v>823</v>
      </c>
      <c r="D20" s="222"/>
      <c r="E20" s="223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0"/>
      <c r="Z20" s="210"/>
      <c r="AA20" s="210"/>
      <c r="AB20" s="210"/>
      <c r="AC20" s="210"/>
      <c r="AD20" s="210"/>
      <c r="AE20" s="210"/>
      <c r="AF20" s="210"/>
      <c r="AG20" s="210" t="s">
        <v>207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60" t="s">
        <v>815</v>
      </c>
      <c r="D21" s="222"/>
      <c r="E21" s="223">
        <v>1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0"/>
      <c r="Z21" s="210"/>
      <c r="AA21" s="210"/>
      <c r="AB21" s="210"/>
      <c r="AC21" s="210"/>
      <c r="AD21" s="210"/>
      <c r="AE21" s="210"/>
      <c r="AF21" s="210"/>
      <c r="AG21" s="210" t="s">
        <v>207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5">
        <v>5</v>
      </c>
      <c r="B22" s="236" t="s">
        <v>824</v>
      </c>
      <c r="C22" s="257" t="s">
        <v>825</v>
      </c>
      <c r="D22" s="237" t="s">
        <v>616</v>
      </c>
      <c r="E22" s="238">
        <v>1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21</v>
      </c>
      <c r="M22" s="240">
        <f>G22*(1+L22/100)</f>
        <v>0</v>
      </c>
      <c r="N22" s="240">
        <v>0</v>
      </c>
      <c r="O22" s="240">
        <f>ROUND(E22*N22,2)</f>
        <v>0</v>
      </c>
      <c r="P22" s="240">
        <v>0</v>
      </c>
      <c r="Q22" s="240">
        <f>ROUND(E22*P22,2)</f>
        <v>0</v>
      </c>
      <c r="R22" s="240"/>
      <c r="S22" s="240" t="s">
        <v>180</v>
      </c>
      <c r="T22" s="241" t="s">
        <v>181</v>
      </c>
      <c r="U22" s="220">
        <v>0</v>
      </c>
      <c r="V22" s="220">
        <f>ROUND(E22*U22,2)</f>
        <v>0</v>
      </c>
      <c r="W22" s="220"/>
      <c r="X22" s="220" t="s">
        <v>191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617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64" t="s">
        <v>826</v>
      </c>
      <c r="D23" s="253"/>
      <c r="E23" s="253"/>
      <c r="F23" s="253"/>
      <c r="G23" s="253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0"/>
      <c r="Z23" s="210"/>
      <c r="AA23" s="210"/>
      <c r="AB23" s="210"/>
      <c r="AC23" s="210"/>
      <c r="AD23" s="210"/>
      <c r="AE23" s="210"/>
      <c r="AF23" s="210"/>
      <c r="AG23" s="210" t="s">
        <v>277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5">
        <v>6</v>
      </c>
      <c r="B24" s="236" t="s">
        <v>827</v>
      </c>
      <c r="C24" s="257" t="s">
        <v>828</v>
      </c>
      <c r="D24" s="237" t="s">
        <v>256</v>
      </c>
      <c r="E24" s="238">
        <v>15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21</v>
      </c>
      <c r="M24" s="240">
        <f>G24*(1+L24/100)</f>
        <v>0</v>
      </c>
      <c r="N24" s="240">
        <v>0</v>
      </c>
      <c r="O24" s="240">
        <f>ROUND(E24*N24,2)</f>
        <v>0</v>
      </c>
      <c r="P24" s="240">
        <v>0</v>
      </c>
      <c r="Q24" s="240">
        <f>ROUND(E24*P24,2)</f>
        <v>0</v>
      </c>
      <c r="R24" s="240"/>
      <c r="S24" s="240" t="s">
        <v>180</v>
      </c>
      <c r="T24" s="241" t="s">
        <v>181</v>
      </c>
      <c r="U24" s="220">
        <v>0</v>
      </c>
      <c r="V24" s="220">
        <f>ROUND(E24*U24,2)</f>
        <v>0</v>
      </c>
      <c r="W24" s="220"/>
      <c r="X24" s="220" t="s">
        <v>191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617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64" t="s">
        <v>829</v>
      </c>
      <c r="D25" s="253"/>
      <c r="E25" s="253"/>
      <c r="F25" s="253"/>
      <c r="G25" s="253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0"/>
      <c r="Z25" s="210"/>
      <c r="AA25" s="210"/>
      <c r="AB25" s="210"/>
      <c r="AC25" s="210"/>
      <c r="AD25" s="210"/>
      <c r="AE25" s="210"/>
      <c r="AF25" s="210"/>
      <c r="AG25" s="210" t="s">
        <v>277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2">
        <v>7</v>
      </c>
      <c r="B26" s="243" t="s">
        <v>830</v>
      </c>
      <c r="C26" s="256" t="s">
        <v>831</v>
      </c>
      <c r="D26" s="244"/>
      <c r="E26" s="245">
        <v>0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21</v>
      </c>
      <c r="M26" s="247">
        <f>G26*(1+L26/100)</f>
        <v>0</v>
      </c>
      <c r="N26" s="247">
        <v>0</v>
      </c>
      <c r="O26" s="247">
        <f>ROUND(E26*N26,2)</f>
        <v>0</v>
      </c>
      <c r="P26" s="247">
        <v>0</v>
      </c>
      <c r="Q26" s="247">
        <f>ROUND(E26*P26,2)</f>
        <v>0</v>
      </c>
      <c r="R26" s="247"/>
      <c r="S26" s="247" t="s">
        <v>180</v>
      </c>
      <c r="T26" s="248" t="s">
        <v>327</v>
      </c>
      <c r="U26" s="220">
        <v>0</v>
      </c>
      <c r="V26" s="220">
        <f>ROUND(E26*U26,2)</f>
        <v>0</v>
      </c>
      <c r="W26" s="220"/>
      <c r="X26" s="220" t="s">
        <v>191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617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5">
        <v>8</v>
      </c>
      <c r="B27" s="236" t="s">
        <v>832</v>
      </c>
      <c r="C27" s="257" t="s">
        <v>833</v>
      </c>
      <c r="D27" s="237" t="s">
        <v>709</v>
      </c>
      <c r="E27" s="238">
        <v>20</v>
      </c>
      <c r="F27" s="239"/>
      <c r="G27" s="240">
        <f>ROUND(E27*F27,2)</f>
        <v>0</v>
      </c>
      <c r="H27" s="239"/>
      <c r="I27" s="240">
        <f>ROUND(E27*H27,2)</f>
        <v>0</v>
      </c>
      <c r="J27" s="239"/>
      <c r="K27" s="240">
        <f>ROUND(E27*J27,2)</f>
        <v>0</v>
      </c>
      <c r="L27" s="240">
        <v>21</v>
      </c>
      <c r="M27" s="240">
        <f>G27*(1+L27/100)</f>
        <v>0</v>
      </c>
      <c r="N27" s="240">
        <v>0</v>
      </c>
      <c r="O27" s="240">
        <f>ROUND(E27*N27,2)</f>
        <v>0</v>
      </c>
      <c r="P27" s="240">
        <v>0</v>
      </c>
      <c r="Q27" s="240">
        <f>ROUND(E27*P27,2)</f>
        <v>0</v>
      </c>
      <c r="R27" s="240"/>
      <c r="S27" s="240" t="s">
        <v>180</v>
      </c>
      <c r="T27" s="241" t="s">
        <v>181</v>
      </c>
      <c r="U27" s="220">
        <v>0</v>
      </c>
      <c r="V27" s="220">
        <f>ROUND(E27*U27,2)</f>
        <v>0</v>
      </c>
      <c r="W27" s="220"/>
      <c r="X27" s="220" t="s">
        <v>191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617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64" t="s">
        <v>834</v>
      </c>
      <c r="D28" s="253"/>
      <c r="E28" s="253"/>
      <c r="F28" s="253"/>
      <c r="G28" s="253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0"/>
      <c r="Z28" s="210"/>
      <c r="AA28" s="210"/>
      <c r="AB28" s="210"/>
      <c r="AC28" s="210"/>
      <c r="AD28" s="210"/>
      <c r="AE28" s="210"/>
      <c r="AF28" s="210"/>
      <c r="AG28" s="210" t="s">
        <v>277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60" t="s">
        <v>835</v>
      </c>
      <c r="D29" s="222"/>
      <c r="E29" s="223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0"/>
      <c r="Z29" s="210"/>
      <c r="AA29" s="210"/>
      <c r="AB29" s="210"/>
      <c r="AC29" s="210"/>
      <c r="AD29" s="210"/>
      <c r="AE29" s="210"/>
      <c r="AF29" s="210"/>
      <c r="AG29" s="210" t="s">
        <v>207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60" t="s">
        <v>836</v>
      </c>
      <c r="D30" s="222"/>
      <c r="E30" s="223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10"/>
      <c r="Z30" s="210"/>
      <c r="AA30" s="210"/>
      <c r="AB30" s="210"/>
      <c r="AC30" s="210"/>
      <c r="AD30" s="210"/>
      <c r="AE30" s="210"/>
      <c r="AF30" s="210"/>
      <c r="AG30" s="210" t="s">
        <v>207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60" t="s">
        <v>837</v>
      </c>
      <c r="D31" s="222"/>
      <c r="E31" s="223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0"/>
      <c r="Z31" s="210"/>
      <c r="AA31" s="210"/>
      <c r="AB31" s="210"/>
      <c r="AC31" s="210"/>
      <c r="AD31" s="210"/>
      <c r="AE31" s="210"/>
      <c r="AF31" s="210"/>
      <c r="AG31" s="210" t="s">
        <v>207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60" t="s">
        <v>838</v>
      </c>
      <c r="D32" s="222"/>
      <c r="E32" s="223">
        <v>20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0"/>
      <c r="Z32" s="210"/>
      <c r="AA32" s="210"/>
      <c r="AB32" s="210"/>
      <c r="AC32" s="210"/>
      <c r="AD32" s="210"/>
      <c r="AE32" s="210"/>
      <c r="AF32" s="210"/>
      <c r="AG32" s="210" t="s">
        <v>207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2">
        <v>9</v>
      </c>
      <c r="B33" s="243" t="s">
        <v>839</v>
      </c>
      <c r="C33" s="256" t="s">
        <v>840</v>
      </c>
      <c r="D33" s="244" t="s">
        <v>709</v>
      </c>
      <c r="E33" s="245">
        <v>20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21</v>
      </c>
      <c r="M33" s="247">
        <f>G33*(1+L33/100)</f>
        <v>0</v>
      </c>
      <c r="N33" s="247">
        <v>0</v>
      </c>
      <c r="O33" s="247">
        <f>ROUND(E33*N33,2)</f>
        <v>0</v>
      </c>
      <c r="P33" s="247">
        <v>0</v>
      </c>
      <c r="Q33" s="247">
        <f>ROUND(E33*P33,2)</f>
        <v>0</v>
      </c>
      <c r="R33" s="247"/>
      <c r="S33" s="247" t="s">
        <v>180</v>
      </c>
      <c r="T33" s="248" t="s">
        <v>181</v>
      </c>
      <c r="U33" s="220">
        <v>0</v>
      </c>
      <c r="V33" s="220">
        <f>ROUND(E33*U33,2)</f>
        <v>0</v>
      </c>
      <c r="W33" s="220"/>
      <c r="X33" s="220" t="s">
        <v>191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617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2">
        <v>10</v>
      </c>
      <c r="B34" s="243" t="s">
        <v>841</v>
      </c>
      <c r="C34" s="256" t="s">
        <v>842</v>
      </c>
      <c r="D34" s="244" t="s">
        <v>709</v>
      </c>
      <c r="E34" s="245">
        <v>20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21</v>
      </c>
      <c r="M34" s="247">
        <f>G34*(1+L34/100)</f>
        <v>0</v>
      </c>
      <c r="N34" s="247">
        <v>0</v>
      </c>
      <c r="O34" s="247">
        <f>ROUND(E34*N34,2)</f>
        <v>0</v>
      </c>
      <c r="P34" s="247">
        <v>0</v>
      </c>
      <c r="Q34" s="247">
        <f>ROUND(E34*P34,2)</f>
        <v>0</v>
      </c>
      <c r="R34" s="247"/>
      <c r="S34" s="247" t="s">
        <v>180</v>
      </c>
      <c r="T34" s="248" t="s">
        <v>181</v>
      </c>
      <c r="U34" s="220">
        <v>0</v>
      </c>
      <c r="V34" s="220">
        <f>ROUND(E34*U34,2)</f>
        <v>0</v>
      </c>
      <c r="W34" s="220"/>
      <c r="X34" s="220" t="s">
        <v>191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617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5">
        <v>11</v>
      </c>
      <c r="B35" s="236" t="s">
        <v>843</v>
      </c>
      <c r="C35" s="257" t="s">
        <v>844</v>
      </c>
      <c r="D35" s="237" t="s">
        <v>709</v>
      </c>
      <c r="E35" s="238">
        <v>5</v>
      </c>
      <c r="F35" s="239"/>
      <c r="G35" s="240">
        <f>ROUND(E35*F35,2)</f>
        <v>0</v>
      </c>
      <c r="H35" s="239"/>
      <c r="I35" s="240">
        <f>ROUND(E35*H35,2)</f>
        <v>0</v>
      </c>
      <c r="J35" s="239"/>
      <c r="K35" s="240">
        <f>ROUND(E35*J35,2)</f>
        <v>0</v>
      </c>
      <c r="L35" s="240">
        <v>21</v>
      </c>
      <c r="M35" s="240">
        <f>G35*(1+L35/100)</f>
        <v>0</v>
      </c>
      <c r="N35" s="240">
        <v>0</v>
      </c>
      <c r="O35" s="240">
        <f>ROUND(E35*N35,2)</f>
        <v>0</v>
      </c>
      <c r="P35" s="240">
        <v>0</v>
      </c>
      <c r="Q35" s="240">
        <f>ROUND(E35*P35,2)</f>
        <v>0</v>
      </c>
      <c r="R35" s="240"/>
      <c r="S35" s="240" t="s">
        <v>180</v>
      </c>
      <c r="T35" s="241" t="s">
        <v>181</v>
      </c>
      <c r="U35" s="220">
        <v>0</v>
      </c>
      <c r="V35" s="220">
        <f>ROUND(E35*U35,2)</f>
        <v>0</v>
      </c>
      <c r="W35" s="220"/>
      <c r="X35" s="220" t="s">
        <v>191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617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64" t="s">
        <v>845</v>
      </c>
      <c r="D36" s="253"/>
      <c r="E36" s="253"/>
      <c r="F36" s="253"/>
      <c r="G36" s="253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10"/>
      <c r="Z36" s="210"/>
      <c r="AA36" s="210"/>
      <c r="AB36" s="210"/>
      <c r="AC36" s="210"/>
      <c r="AD36" s="210"/>
      <c r="AE36" s="210"/>
      <c r="AF36" s="210"/>
      <c r="AG36" s="210" t="s">
        <v>277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60" t="s">
        <v>846</v>
      </c>
      <c r="D37" s="222"/>
      <c r="E37" s="223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10"/>
      <c r="Z37" s="210"/>
      <c r="AA37" s="210"/>
      <c r="AB37" s="210"/>
      <c r="AC37" s="210"/>
      <c r="AD37" s="210"/>
      <c r="AE37" s="210"/>
      <c r="AF37" s="210"/>
      <c r="AG37" s="210" t="s">
        <v>207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60" t="s">
        <v>847</v>
      </c>
      <c r="D38" s="222"/>
      <c r="E38" s="223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0"/>
      <c r="Z38" s="210"/>
      <c r="AA38" s="210"/>
      <c r="AB38" s="210"/>
      <c r="AC38" s="210"/>
      <c r="AD38" s="210"/>
      <c r="AE38" s="210"/>
      <c r="AF38" s="210"/>
      <c r="AG38" s="210" t="s">
        <v>207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60" t="s">
        <v>848</v>
      </c>
      <c r="D39" s="222"/>
      <c r="E39" s="223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10"/>
      <c r="Z39" s="210"/>
      <c r="AA39" s="210"/>
      <c r="AB39" s="210"/>
      <c r="AC39" s="210"/>
      <c r="AD39" s="210"/>
      <c r="AE39" s="210"/>
      <c r="AF39" s="210"/>
      <c r="AG39" s="210" t="s">
        <v>207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60" t="s">
        <v>70</v>
      </c>
      <c r="D40" s="222"/>
      <c r="E40" s="223">
        <v>5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0"/>
      <c r="Z40" s="210"/>
      <c r="AA40" s="210"/>
      <c r="AB40" s="210"/>
      <c r="AC40" s="210"/>
      <c r="AD40" s="210"/>
      <c r="AE40" s="210"/>
      <c r="AF40" s="210"/>
      <c r="AG40" s="210" t="s">
        <v>207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5">
        <v>12</v>
      </c>
      <c r="B41" s="236" t="s">
        <v>849</v>
      </c>
      <c r="C41" s="257" t="s">
        <v>850</v>
      </c>
      <c r="D41" s="237" t="s">
        <v>709</v>
      </c>
      <c r="E41" s="238">
        <v>2</v>
      </c>
      <c r="F41" s="239"/>
      <c r="G41" s="240">
        <f>ROUND(E41*F41,2)</f>
        <v>0</v>
      </c>
      <c r="H41" s="239"/>
      <c r="I41" s="240">
        <f>ROUND(E41*H41,2)</f>
        <v>0</v>
      </c>
      <c r="J41" s="239"/>
      <c r="K41" s="240">
        <f>ROUND(E41*J41,2)</f>
        <v>0</v>
      </c>
      <c r="L41" s="240">
        <v>21</v>
      </c>
      <c r="M41" s="240">
        <f>G41*(1+L41/100)</f>
        <v>0</v>
      </c>
      <c r="N41" s="240">
        <v>0</v>
      </c>
      <c r="O41" s="240">
        <f>ROUND(E41*N41,2)</f>
        <v>0</v>
      </c>
      <c r="P41" s="240">
        <v>0</v>
      </c>
      <c r="Q41" s="240">
        <f>ROUND(E41*P41,2)</f>
        <v>0</v>
      </c>
      <c r="R41" s="240"/>
      <c r="S41" s="240" t="s">
        <v>180</v>
      </c>
      <c r="T41" s="241" t="s">
        <v>181</v>
      </c>
      <c r="U41" s="220">
        <v>0</v>
      </c>
      <c r="V41" s="220">
        <f>ROUND(E41*U41,2)</f>
        <v>0</v>
      </c>
      <c r="W41" s="220"/>
      <c r="X41" s="220" t="s">
        <v>191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617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64" t="s">
        <v>851</v>
      </c>
      <c r="D42" s="253"/>
      <c r="E42" s="253"/>
      <c r="F42" s="253"/>
      <c r="G42" s="253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0"/>
      <c r="Z42" s="210"/>
      <c r="AA42" s="210"/>
      <c r="AB42" s="210"/>
      <c r="AC42" s="210"/>
      <c r="AD42" s="210"/>
      <c r="AE42" s="210"/>
      <c r="AF42" s="210"/>
      <c r="AG42" s="210" t="s">
        <v>277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x14ac:dyDescent="0.2">
      <c r="A43" s="229" t="s">
        <v>175</v>
      </c>
      <c r="B43" s="230" t="s">
        <v>114</v>
      </c>
      <c r="C43" s="255" t="s">
        <v>115</v>
      </c>
      <c r="D43" s="231"/>
      <c r="E43" s="232"/>
      <c r="F43" s="233"/>
      <c r="G43" s="233">
        <f>SUMIF(AG44:AG46,"&lt;&gt;NOR",G44:G46)</f>
        <v>0</v>
      </c>
      <c r="H43" s="233"/>
      <c r="I43" s="233">
        <f>SUM(I44:I46)</f>
        <v>0</v>
      </c>
      <c r="J43" s="233"/>
      <c r="K43" s="233">
        <f>SUM(K44:K46)</f>
        <v>0</v>
      </c>
      <c r="L43" s="233"/>
      <c r="M43" s="233">
        <f>SUM(M44:M46)</f>
        <v>0</v>
      </c>
      <c r="N43" s="233"/>
      <c r="O43" s="233">
        <f>SUM(O44:O46)</f>
        <v>0</v>
      </c>
      <c r="P43" s="233"/>
      <c r="Q43" s="233">
        <f>SUM(Q44:Q46)</f>
        <v>0</v>
      </c>
      <c r="R43" s="233"/>
      <c r="S43" s="233"/>
      <c r="T43" s="234"/>
      <c r="U43" s="228"/>
      <c r="V43" s="228">
        <f>SUM(V44:V46)</f>
        <v>0.28999999999999998</v>
      </c>
      <c r="W43" s="228"/>
      <c r="X43" s="228"/>
      <c r="AG43" t="s">
        <v>176</v>
      </c>
    </row>
    <row r="44" spans="1:60" outlineLevel="1" x14ac:dyDescent="0.2">
      <c r="A44" s="242">
        <v>13</v>
      </c>
      <c r="B44" s="243" t="s">
        <v>563</v>
      </c>
      <c r="C44" s="256" t="s">
        <v>852</v>
      </c>
      <c r="D44" s="244" t="s">
        <v>195</v>
      </c>
      <c r="E44" s="245">
        <v>2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7">
        <v>0</v>
      </c>
      <c r="O44" s="247">
        <f>ROUND(E44*N44,2)</f>
        <v>0</v>
      </c>
      <c r="P44" s="247">
        <v>0</v>
      </c>
      <c r="Q44" s="247">
        <f>ROUND(E44*P44,2)</f>
        <v>0</v>
      </c>
      <c r="R44" s="247" t="s">
        <v>560</v>
      </c>
      <c r="S44" s="247" t="s">
        <v>189</v>
      </c>
      <c r="T44" s="248" t="s">
        <v>181</v>
      </c>
      <c r="U44" s="220">
        <v>0.14399999999999999</v>
      </c>
      <c r="V44" s="220">
        <f>ROUND(E44*U44,2)</f>
        <v>0.28999999999999998</v>
      </c>
      <c r="W44" s="220"/>
      <c r="X44" s="220" t="s">
        <v>191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617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2">
        <v>14</v>
      </c>
      <c r="B45" s="243" t="s">
        <v>853</v>
      </c>
      <c r="C45" s="256" t="s">
        <v>854</v>
      </c>
      <c r="D45" s="244" t="s">
        <v>195</v>
      </c>
      <c r="E45" s="245">
        <v>2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7">
        <v>0</v>
      </c>
      <c r="O45" s="247">
        <f>ROUND(E45*N45,2)</f>
        <v>0</v>
      </c>
      <c r="P45" s="247">
        <v>0</v>
      </c>
      <c r="Q45" s="247">
        <f>ROUND(E45*P45,2)</f>
        <v>0</v>
      </c>
      <c r="R45" s="247"/>
      <c r="S45" s="247" t="s">
        <v>180</v>
      </c>
      <c r="T45" s="248" t="s">
        <v>181</v>
      </c>
      <c r="U45" s="220">
        <v>0</v>
      </c>
      <c r="V45" s="220">
        <f>ROUND(E45*U45,2)</f>
        <v>0</v>
      </c>
      <c r="W45" s="220"/>
      <c r="X45" s="220" t="s">
        <v>191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617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2">
        <v>15</v>
      </c>
      <c r="B46" s="243" t="s">
        <v>855</v>
      </c>
      <c r="C46" s="256" t="s">
        <v>856</v>
      </c>
      <c r="D46" s="244" t="s">
        <v>195</v>
      </c>
      <c r="E46" s="245">
        <v>4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7">
        <v>0</v>
      </c>
      <c r="O46" s="247">
        <f>ROUND(E46*N46,2)</f>
        <v>0</v>
      </c>
      <c r="P46" s="247">
        <v>0</v>
      </c>
      <c r="Q46" s="247">
        <f>ROUND(E46*P46,2)</f>
        <v>0</v>
      </c>
      <c r="R46" s="247"/>
      <c r="S46" s="247" t="s">
        <v>180</v>
      </c>
      <c r="T46" s="248" t="s">
        <v>181</v>
      </c>
      <c r="U46" s="220">
        <v>0</v>
      </c>
      <c r="V46" s="220">
        <f>ROUND(E46*U46,2)</f>
        <v>0</v>
      </c>
      <c r="W46" s="220"/>
      <c r="X46" s="220" t="s">
        <v>191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617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29" t="s">
        <v>175</v>
      </c>
      <c r="B47" s="230" t="s">
        <v>92</v>
      </c>
      <c r="C47" s="255" t="s">
        <v>93</v>
      </c>
      <c r="D47" s="231"/>
      <c r="E47" s="232"/>
      <c r="F47" s="233"/>
      <c r="G47" s="233">
        <f>SUMIF(AG48:AG51,"&lt;&gt;NOR",G48:G51)</f>
        <v>0</v>
      </c>
      <c r="H47" s="233"/>
      <c r="I47" s="233">
        <f>SUM(I48:I51)</f>
        <v>0</v>
      </c>
      <c r="J47" s="233"/>
      <c r="K47" s="233">
        <f>SUM(K48:K51)</f>
        <v>0</v>
      </c>
      <c r="L47" s="233"/>
      <c r="M47" s="233">
        <f>SUM(M48:M51)</f>
        <v>0</v>
      </c>
      <c r="N47" s="233"/>
      <c r="O47" s="233">
        <f>SUM(O48:O51)</f>
        <v>0</v>
      </c>
      <c r="P47" s="233"/>
      <c r="Q47" s="233">
        <f>SUM(Q48:Q51)</f>
        <v>0</v>
      </c>
      <c r="R47" s="233"/>
      <c r="S47" s="233"/>
      <c r="T47" s="234"/>
      <c r="U47" s="228"/>
      <c r="V47" s="228">
        <f>SUM(V48:V51)</f>
        <v>0</v>
      </c>
      <c r="W47" s="228"/>
      <c r="X47" s="228"/>
      <c r="AG47" t="s">
        <v>176</v>
      </c>
    </row>
    <row r="48" spans="1:60" outlineLevel="1" x14ac:dyDescent="0.2">
      <c r="A48" s="235">
        <v>16</v>
      </c>
      <c r="B48" s="236" t="s">
        <v>857</v>
      </c>
      <c r="C48" s="257" t="s">
        <v>858</v>
      </c>
      <c r="D48" s="237" t="s">
        <v>195</v>
      </c>
      <c r="E48" s="238">
        <v>1</v>
      </c>
      <c r="F48" s="239"/>
      <c r="G48" s="240">
        <f>ROUND(E48*F48,2)</f>
        <v>0</v>
      </c>
      <c r="H48" s="239"/>
      <c r="I48" s="240">
        <f>ROUND(E48*H48,2)</f>
        <v>0</v>
      </c>
      <c r="J48" s="239"/>
      <c r="K48" s="240">
        <f>ROUND(E48*J48,2)</f>
        <v>0</v>
      </c>
      <c r="L48" s="240">
        <v>21</v>
      </c>
      <c r="M48" s="240">
        <f>G48*(1+L48/100)</f>
        <v>0</v>
      </c>
      <c r="N48" s="240">
        <v>0</v>
      </c>
      <c r="O48" s="240">
        <f>ROUND(E48*N48,2)</f>
        <v>0</v>
      </c>
      <c r="P48" s="240">
        <v>0</v>
      </c>
      <c r="Q48" s="240">
        <f>ROUND(E48*P48,2)</f>
        <v>0</v>
      </c>
      <c r="R48" s="240"/>
      <c r="S48" s="240" t="s">
        <v>180</v>
      </c>
      <c r="T48" s="241" t="s">
        <v>181</v>
      </c>
      <c r="U48" s="220">
        <v>0</v>
      </c>
      <c r="V48" s="220">
        <f>ROUND(E48*U48,2)</f>
        <v>0</v>
      </c>
      <c r="W48" s="220"/>
      <c r="X48" s="220" t="s">
        <v>191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617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64" t="s">
        <v>80</v>
      </c>
      <c r="D49" s="253"/>
      <c r="E49" s="253"/>
      <c r="F49" s="253"/>
      <c r="G49" s="253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10"/>
      <c r="Z49" s="210"/>
      <c r="AA49" s="210"/>
      <c r="AB49" s="210"/>
      <c r="AC49" s="210"/>
      <c r="AD49" s="210"/>
      <c r="AE49" s="210"/>
      <c r="AF49" s="210"/>
      <c r="AG49" s="210" t="s">
        <v>277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60" t="s">
        <v>859</v>
      </c>
      <c r="D50" s="222"/>
      <c r="E50" s="223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10"/>
      <c r="Z50" s="210"/>
      <c r="AA50" s="210"/>
      <c r="AB50" s="210"/>
      <c r="AC50" s="210"/>
      <c r="AD50" s="210"/>
      <c r="AE50" s="210"/>
      <c r="AF50" s="210"/>
      <c r="AG50" s="210" t="s">
        <v>207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60" t="s">
        <v>815</v>
      </c>
      <c r="D51" s="222"/>
      <c r="E51" s="223">
        <v>1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0"/>
      <c r="Z51" s="210"/>
      <c r="AA51" s="210"/>
      <c r="AB51" s="210"/>
      <c r="AC51" s="210"/>
      <c r="AD51" s="210"/>
      <c r="AE51" s="210"/>
      <c r="AF51" s="210"/>
      <c r="AG51" s="210" t="s">
        <v>207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229" t="s">
        <v>175</v>
      </c>
      <c r="B52" s="230" t="s">
        <v>82</v>
      </c>
      <c r="C52" s="255" t="s">
        <v>83</v>
      </c>
      <c r="D52" s="231"/>
      <c r="E52" s="232"/>
      <c r="F52" s="233"/>
      <c r="G52" s="233">
        <f>SUMIF(AG53:AG53,"&lt;&gt;NOR",G53:G53)</f>
        <v>0</v>
      </c>
      <c r="H52" s="233"/>
      <c r="I52" s="233">
        <f>SUM(I53:I53)</f>
        <v>0</v>
      </c>
      <c r="J52" s="233"/>
      <c r="K52" s="233">
        <f>SUM(K53:K53)</f>
        <v>0</v>
      </c>
      <c r="L52" s="233"/>
      <c r="M52" s="233">
        <f>SUM(M53:M53)</f>
        <v>0</v>
      </c>
      <c r="N52" s="233"/>
      <c r="O52" s="233">
        <f>SUM(O53:O53)</f>
        <v>0</v>
      </c>
      <c r="P52" s="233"/>
      <c r="Q52" s="233">
        <f>SUM(Q53:Q53)</f>
        <v>0</v>
      </c>
      <c r="R52" s="233"/>
      <c r="S52" s="233"/>
      <c r="T52" s="234"/>
      <c r="U52" s="228"/>
      <c r="V52" s="228">
        <f>SUM(V53:V53)</f>
        <v>0</v>
      </c>
      <c r="W52" s="228"/>
      <c r="X52" s="228"/>
      <c r="AG52" t="s">
        <v>176</v>
      </c>
    </row>
    <row r="53" spans="1:60" outlineLevel="1" x14ac:dyDescent="0.2">
      <c r="A53" s="242">
        <v>17</v>
      </c>
      <c r="B53" s="243" t="s">
        <v>860</v>
      </c>
      <c r="C53" s="256" t="s">
        <v>861</v>
      </c>
      <c r="D53" s="244" t="s">
        <v>195</v>
      </c>
      <c r="E53" s="245">
        <v>15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21</v>
      </c>
      <c r="M53" s="247">
        <f>G53*(1+L53/100)</f>
        <v>0</v>
      </c>
      <c r="N53" s="247">
        <v>0</v>
      </c>
      <c r="O53" s="247">
        <f>ROUND(E53*N53,2)</f>
        <v>0</v>
      </c>
      <c r="P53" s="247">
        <v>0</v>
      </c>
      <c r="Q53" s="247">
        <f>ROUND(E53*P53,2)</f>
        <v>0</v>
      </c>
      <c r="R53" s="247"/>
      <c r="S53" s="247" t="s">
        <v>180</v>
      </c>
      <c r="T53" s="248" t="s">
        <v>181</v>
      </c>
      <c r="U53" s="220">
        <v>0</v>
      </c>
      <c r="V53" s="220">
        <f>ROUND(E53*U53,2)</f>
        <v>0</v>
      </c>
      <c r="W53" s="220"/>
      <c r="X53" s="220" t="s">
        <v>191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617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x14ac:dyDescent="0.2">
      <c r="A54" s="229" t="s">
        <v>175</v>
      </c>
      <c r="B54" s="230" t="s">
        <v>80</v>
      </c>
      <c r="C54" s="255" t="s">
        <v>81</v>
      </c>
      <c r="D54" s="231"/>
      <c r="E54" s="232"/>
      <c r="F54" s="233"/>
      <c r="G54" s="233">
        <f>SUMIF(AG55:AG56,"&lt;&gt;NOR",G55:G56)</f>
        <v>0</v>
      </c>
      <c r="H54" s="233"/>
      <c r="I54" s="233">
        <f>SUM(I55:I56)</f>
        <v>0</v>
      </c>
      <c r="J54" s="233"/>
      <c r="K54" s="233">
        <f>SUM(K55:K56)</f>
        <v>0</v>
      </c>
      <c r="L54" s="233"/>
      <c r="M54" s="233">
        <f>SUM(M55:M56)</f>
        <v>0</v>
      </c>
      <c r="N54" s="233"/>
      <c r="O54" s="233">
        <f>SUM(O55:O56)</f>
        <v>0</v>
      </c>
      <c r="P54" s="233"/>
      <c r="Q54" s="233">
        <f>SUM(Q55:Q56)</f>
        <v>0</v>
      </c>
      <c r="R54" s="233"/>
      <c r="S54" s="233"/>
      <c r="T54" s="234"/>
      <c r="U54" s="228"/>
      <c r="V54" s="228">
        <f>SUM(V55:V56)</f>
        <v>0</v>
      </c>
      <c r="W54" s="228"/>
      <c r="X54" s="228"/>
      <c r="AG54" t="s">
        <v>176</v>
      </c>
    </row>
    <row r="55" spans="1:60" outlineLevel="1" x14ac:dyDescent="0.2">
      <c r="A55" s="242">
        <v>18</v>
      </c>
      <c r="B55" s="243" t="s">
        <v>862</v>
      </c>
      <c r="C55" s="256" t="s">
        <v>863</v>
      </c>
      <c r="D55" s="244" t="s">
        <v>798</v>
      </c>
      <c r="E55" s="245">
        <v>5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7">
        <v>0</v>
      </c>
      <c r="O55" s="247">
        <f>ROUND(E55*N55,2)</f>
        <v>0</v>
      </c>
      <c r="P55" s="247">
        <v>0</v>
      </c>
      <c r="Q55" s="247">
        <f>ROUND(E55*P55,2)</f>
        <v>0</v>
      </c>
      <c r="R55" s="247"/>
      <c r="S55" s="247" t="s">
        <v>180</v>
      </c>
      <c r="T55" s="248" t="s">
        <v>181</v>
      </c>
      <c r="U55" s="220">
        <v>0</v>
      </c>
      <c r="V55" s="220">
        <f>ROUND(E55*U55,2)</f>
        <v>0</v>
      </c>
      <c r="W55" s="220"/>
      <c r="X55" s="220" t="s">
        <v>191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617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2">
        <v>19</v>
      </c>
      <c r="B56" s="243" t="s">
        <v>864</v>
      </c>
      <c r="C56" s="256" t="s">
        <v>865</v>
      </c>
      <c r="D56" s="244" t="s">
        <v>798</v>
      </c>
      <c r="E56" s="245">
        <v>10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21</v>
      </c>
      <c r="M56" s="247">
        <f>G56*(1+L56/100)</f>
        <v>0</v>
      </c>
      <c r="N56" s="247">
        <v>0</v>
      </c>
      <c r="O56" s="247">
        <f>ROUND(E56*N56,2)</f>
        <v>0</v>
      </c>
      <c r="P56" s="247">
        <v>0</v>
      </c>
      <c r="Q56" s="247">
        <f>ROUND(E56*P56,2)</f>
        <v>0</v>
      </c>
      <c r="R56" s="247"/>
      <c r="S56" s="247" t="s">
        <v>180</v>
      </c>
      <c r="T56" s="248" t="s">
        <v>181</v>
      </c>
      <c r="U56" s="220">
        <v>0</v>
      </c>
      <c r="V56" s="220">
        <f>ROUND(E56*U56,2)</f>
        <v>0</v>
      </c>
      <c r="W56" s="220"/>
      <c r="X56" s="220" t="s">
        <v>191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617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x14ac:dyDescent="0.2">
      <c r="A57" s="229" t="s">
        <v>175</v>
      </c>
      <c r="B57" s="230" t="s">
        <v>143</v>
      </c>
      <c r="C57" s="255" t="s">
        <v>144</v>
      </c>
      <c r="D57" s="231"/>
      <c r="E57" s="232"/>
      <c r="F57" s="233"/>
      <c r="G57" s="233">
        <f>SUMIF(AG58:AG60,"&lt;&gt;NOR",G58:G60)</f>
        <v>0</v>
      </c>
      <c r="H57" s="233"/>
      <c r="I57" s="233">
        <f>SUM(I58:I60)</f>
        <v>0</v>
      </c>
      <c r="J57" s="233"/>
      <c r="K57" s="233">
        <f>SUM(K58:K60)</f>
        <v>0</v>
      </c>
      <c r="L57" s="233"/>
      <c r="M57" s="233">
        <f>SUM(M58:M60)</f>
        <v>0</v>
      </c>
      <c r="N57" s="233"/>
      <c r="O57" s="233">
        <f>SUM(O58:O60)</f>
        <v>0</v>
      </c>
      <c r="P57" s="233"/>
      <c r="Q57" s="233">
        <f>SUM(Q58:Q60)</f>
        <v>0</v>
      </c>
      <c r="R57" s="233"/>
      <c r="S57" s="233"/>
      <c r="T57" s="234"/>
      <c r="U57" s="228"/>
      <c r="V57" s="228">
        <f>SUM(V58:V60)</f>
        <v>0</v>
      </c>
      <c r="W57" s="228"/>
      <c r="X57" s="228"/>
      <c r="AG57" t="s">
        <v>176</v>
      </c>
    </row>
    <row r="58" spans="1:60" outlineLevel="1" x14ac:dyDescent="0.2">
      <c r="A58" s="235">
        <v>20</v>
      </c>
      <c r="B58" s="236" t="s">
        <v>866</v>
      </c>
      <c r="C58" s="257" t="s">
        <v>867</v>
      </c>
      <c r="D58" s="237" t="s">
        <v>616</v>
      </c>
      <c r="E58" s="238">
        <v>1</v>
      </c>
      <c r="F58" s="239"/>
      <c r="G58" s="240">
        <f>ROUND(E58*F58,2)</f>
        <v>0</v>
      </c>
      <c r="H58" s="239"/>
      <c r="I58" s="240">
        <f>ROUND(E58*H58,2)</f>
        <v>0</v>
      </c>
      <c r="J58" s="239"/>
      <c r="K58" s="240">
        <f>ROUND(E58*J58,2)</f>
        <v>0</v>
      </c>
      <c r="L58" s="240">
        <v>21</v>
      </c>
      <c r="M58" s="240">
        <f>G58*(1+L58/100)</f>
        <v>0</v>
      </c>
      <c r="N58" s="240">
        <v>0</v>
      </c>
      <c r="O58" s="240">
        <f>ROUND(E58*N58,2)</f>
        <v>0</v>
      </c>
      <c r="P58" s="240">
        <v>0</v>
      </c>
      <c r="Q58" s="240">
        <f>ROUND(E58*P58,2)</f>
        <v>0</v>
      </c>
      <c r="R58" s="240"/>
      <c r="S58" s="240" t="s">
        <v>180</v>
      </c>
      <c r="T58" s="241" t="s">
        <v>181</v>
      </c>
      <c r="U58" s="220">
        <v>0</v>
      </c>
      <c r="V58" s="220">
        <f>ROUND(E58*U58,2)</f>
        <v>0</v>
      </c>
      <c r="W58" s="220"/>
      <c r="X58" s="220" t="s">
        <v>191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617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64" t="s">
        <v>868</v>
      </c>
      <c r="D59" s="253"/>
      <c r="E59" s="253"/>
      <c r="F59" s="253"/>
      <c r="G59" s="253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10"/>
      <c r="Z59" s="210"/>
      <c r="AA59" s="210"/>
      <c r="AB59" s="210"/>
      <c r="AC59" s="210"/>
      <c r="AD59" s="210"/>
      <c r="AE59" s="210"/>
      <c r="AF59" s="210"/>
      <c r="AG59" s="210" t="s">
        <v>277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35">
        <v>21</v>
      </c>
      <c r="B60" s="236" t="s">
        <v>869</v>
      </c>
      <c r="C60" s="257" t="s">
        <v>870</v>
      </c>
      <c r="D60" s="237" t="s">
        <v>616</v>
      </c>
      <c r="E60" s="238">
        <v>1</v>
      </c>
      <c r="F60" s="239"/>
      <c r="G60" s="240">
        <f>ROUND(E60*F60,2)</f>
        <v>0</v>
      </c>
      <c r="H60" s="239"/>
      <c r="I60" s="240">
        <f>ROUND(E60*H60,2)</f>
        <v>0</v>
      </c>
      <c r="J60" s="239"/>
      <c r="K60" s="240">
        <f>ROUND(E60*J60,2)</f>
        <v>0</v>
      </c>
      <c r="L60" s="240">
        <v>21</v>
      </c>
      <c r="M60" s="240">
        <f>G60*(1+L60/100)</f>
        <v>0</v>
      </c>
      <c r="N60" s="240">
        <v>0</v>
      </c>
      <c r="O60" s="240">
        <f>ROUND(E60*N60,2)</f>
        <v>0</v>
      </c>
      <c r="P60" s="240">
        <v>0</v>
      </c>
      <c r="Q60" s="240">
        <f>ROUND(E60*P60,2)</f>
        <v>0</v>
      </c>
      <c r="R60" s="240"/>
      <c r="S60" s="240" t="s">
        <v>180</v>
      </c>
      <c r="T60" s="241" t="s">
        <v>181</v>
      </c>
      <c r="U60" s="220">
        <v>0</v>
      </c>
      <c r="V60" s="220">
        <f>ROUND(E60*U60,2)</f>
        <v>0</v>
      </c>
      <c r="W60" s="220"/>
      <c r="X60" s="220" t="s">
        <v>191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617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3"/>
      <c r="B61" s="4"/>
      <c r="C61" s="265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E61">
        <v>15</v>
      </c>
      <c r="AF61">
        <v>21</v>
      </c>
      <c r="AG61" t="s">
        <v>162</v>
      </c>
    </row>
    <row r="62" spans="1:60" x14ac:dyDescent="0.2">
      <c r="A62" s="213"/>
      <c r="B62" s="214" t="s">
        <v>29</v>
      </c>
      <c r="C62" s="266"/>
      <c r="D62" s="215"/>
      <c r="E62" s="216"/>
      <c r="F62" s="216"/>
      <c r="G62" s="254">
        <f>G8+G43+G47+G52+G54+G57</f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AE62">
        <f>SUMIF(L7:L60,AE61,G7:G60)</f>
        <v>0</v>
      </c>
      <c r="AF62">
        <f>SUMIF(L7:L60,AF61,G7:G60)</f>
        <v>0</v>
      </c>
      <c r="AG62" t="s">
        <v>313</v>
      </c>
    </row>
    <row r="63" spans="1:60" x14ac:dyDescent="0.2">
      <c r="C63" s="267"/>
      <c r="D63" s="10"/>
      <c r="AG63" t="s">
        <v>314</v>
      </c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99C" sheet="1"/>
  <mergeCells count="14">
    <mergeCell ref="C49:G49"/>
    <mergeCell ref="C59:G59"/>
    <mergeCell ref="C18:G18"/>
    <mergeCell ref="C23:G23"/>
    <mergeCell ref="C25:G25"/>
    <mergeCell ref="C28:G28"/>
    <mergeCell ref="C36:G36"/>
    <mergeCell ref="C42:G42"/>
    <mergeCell ref="A1:G1"/>
    <mergeCell ref="C2:G2"/>
    <mergeCell ref="C3:G3"/>
    <mergeCell ref="C4:G4"/>
    <mergeCell ref="C11:G11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149</v>
      </c>
      <c r="B1" s="195"/>
      <c r="C1" s="195"/>
      <c r="D1" s="195"/>
      <c r="E1" s="195"/>
      <c r="F1" s="195"/>
      <c r="G1" s="195"/>
      <c r="AG1" t="s">
        <v>150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151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151</v>
      </c>
      <c r="AG3" t="s">
        <v>152</v>
      </c>
    </row>
    <row r="4" spans="1:60" ht="24.95" customHeight="1" x14ac:dyDescent="0.2">
      <c r="A4" s="200" t="s">
        <v>9</v>
      </c>
      <c r="B4" s="201" t="s">
        <v>60</v>
      </c>
      <c r="C4" s="202" t="s">
        <v>61</v>
      </c>
      <c r="D4" s="203"/>
      <c r="E4" s="203"/>
      <c r="F4" s="203"/>
      <c r="G4" s="204"/>
      <c r="AG4" t="s">
        <v>153</v>
      </c>
    </row>
    <row r="5" spans="1:60" x14ac:dyDescent="0.2">
      <c r="D5" s="10"/>
    </row>
    <row r="6" spans="1:60" ht="38.25" x14ac:dyDescent="0.2">
      <c r="A6" s="206" t="s">
        <v>154</v>
      </c>
      <c r="B6" s="208" t="s">
        <v>155</v>
      </c>
      <c r="C6" s="208" t="s">
        <v>156</v>
      </c>
      <c r="D6" s="207" t="s">
        <v>157</v>
      </c>
      <c r="E6" s="206" t="s">
        <v>158</v>
      </c>
      <c r="F6" s="205" t="s">
        <v>159</v>
      </c>
      <c r="G6" s="206" t="s">
        <v>29</v>
      </c>
      <c r="H6" s="209" t="s">
        <v>30</v>
      </c>
      <c r="I6" s="209" t="s">
        <v>160</v>
      </c>
      <c r="J6" s="209" t="s">
        <v>31</v>
      </c>
      <c r="K6" s="209" t="s">
        <v>161</v>
      </c>
      <c r="L6" s="209" t="s">
        <v>162</v>
      </c>
      <c r="M6" s="209" t="s">
        <v>163</v>
      </c>
      <c r="N6" s="209" t="s">
        <v>164</v>
      </c>
      <c r="O6" s="209" t="s">
        <v>165</v>
      </c>
      <c r="P6" s="209" t="s">
        <v>166</v>
      </c>
      <c r="Q6" s="209" t="s">
        <v>167</v>
      </c>
      <c r="R6" s="209" t="s">
        <v>168</v>
      </c>
      <c r="S6" s="209" t="s">
        <v>169</v>
      </c>
      <c r="T6" s="209" t="s">
        <v>170</v>
      </c>
      <c r="U6" s="209" t="s">
        <v>171</v>
      </c>
      <c r="V6" s="209" t="s">
        <v>172</v>
      </c>
      <c r="W6" s="209" t="s">
        <v>173</v>
      </c>
      <c r="X6" s="209" t="s">
        <v>174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9" t="s">
        <v>175</v>
      </c>
      <c r="B8" s="230" t="s">
        <v>141</v>
      </c>
      <c r="C8" s="255" t="s">
        <v>142</v>
      </c>
      <c r="D8" s="231"/>
      <c r="E8" s="232"/>
      <c r="F8" s="233"/>
      <c r="G8" s="233">
        <f>SUMIF(AG9:AG23,"&lt;&gt;NOR",G9:G23)</f>
        <v>0</v>
      </c>
      <c r="H8" s="233"/>
      <c r="I8" s="233">
        <f>SUM(I9:I23)</f>
        <v>0</v>
      </c>
      <c r="J8" s="233"/>
      <c r="K8" s="233">
        <f>SUM(K9:K23)</f>
        <v>0</v>
      </c>
      <c r="L8" s="233"/>
      <c r="M8" s="233">
        <f>SUM(M9:M23)</f>
        <v>0</v>
      </c>
      <c r="N8" s="233"/>
      <c r="O8" s="233">
        <f>SUM(O9:O23)</f>
        <v>0</v>
      </c>
      <c r="P8" s="233"/>
      <c r="Q8" s="233">
        <f>SUM(Q9:Q23)</f>
        <v>0</v>
      </c>
      <c r="R8" s="233"/>
      <c r="S8" s="233"/>
      <c r="T8" s="234"/>
      <c r="U8" s="228"/>
      <c r="V8" s="228">
        <f>SUM(V9:V23)</f>
        <v>0</v>
      </c>
      <c r="W8" s="228"/>
      <c r="X8" s="228"/>
      <c r="AG8" t="s">
        <v>176</v>
      </c>
    </row>
    <row r="9" spans="1:60" outlineLevel="1" x14ac:dyDescent="0.2">
      <c r="A9" s="242">
        <v>1</v>
      </c>
      <c r="B9" s="243" t="s">
        <v>871</v>
      </c>
      <c r="C9" s="256" t="s">
        <v>872</v>
      </c>
      <c r="D9" s="244" t="s">
        <v>179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/>
      <c r="S9" s="247" t="s">
        <v>180</v>
      </c>
      <c r="T9" s="248" t="s">
        <v>181</v>
      </c>
      <c r="U9" s="220">
        <v>0</v>
      </c>
      <c r="V9" s="220">
        <f>ROUND(E9*U9,2)</f>
        <v>0</v>
      </c>
      <c r="W9" s="220"/>
      <c r="X9" s="220" t="s">
        <v>191</v>
      </c>
      <c r="Y9" s="210"/>
      <c r="Z9" s="210"/>
      <c r="AA9" s="210"/>
      <c r="AB9" s="210"/>
      <c r="AC9" s="210"/>
      <c r="AD9" s="210"/>
      <c r="AE9" s="210"/>
      <c r="AF9" s="210"/>
      <c r="AG9" s="210" t="s">
        <v>192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2">
        <v>2</v>
      </c>
      <c r="B10" s="243" t="s">
        <v>873</v>
      </c>
      <c r="C10" s="256" t="s">
        <v>874</v>
      </c>
      <c r="D10" s="244" t="s">
        <v>179</v>
      </c>
      <c r="E10" s="245">
        <v>1</v>
      </c>
      <c r="F10" s="246"/>
      <c r="G10" s="247">
        <f>ROUND(E10*F10,2)</f>
        <v>0</v>
      </c>
      <c r="H10" s="246"/>
      <c r="I10" s="247">
        <f>ROUND(E10*H10,2)</f>
        <v>0</v>
      </c>
      <c r="J10" s="246"/>
      <c r="K10" s="247">
        <f>ROUND(E10*J10,2)</f>
        <v>0</v>
      </c>
      <c r="L10" s="247">
        <v>21</v>
      </c>
      <c r="M10" s="247">
        <f>G10*(1+L10/100)</f>
        <v>0</v>
      </c>
      <c r="N10" s="247">
        <v>0</v>
      </c>
      <c r="O10" s="247">
        <f>ROUND(E10*N10,2)</f>
        <v>0</v>
      </c>
      <c r="P10" s="247">
        <v>0</v>
      </c>
      <c r="Q10" s="247">
        <f>ROUND(E10*P10,2)</f>
        <v>0</v>
      </c>
      <c r="R10" s="247"/>
      <c r="S10" s="247" t="s">
        <v>180</v>
      </c>
      <c r="T10" s="248" t="s">
        <v>181</v>
      </c>
      <c r="U10" s="220">
        <v>0</v>
      </c>
      <c r="V10" s="220">
        <f>ROUND(E10*U10,2)</f>
        <v>0</v>
      </c>
      <c r="W10" s="220"/>
      <c r="X10" s="220" t="s">
        <v>191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192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2">
        <v>3</v>
      </c>
      <c r="B11" s="243" t="s">
        <v>875</v>
      </c>
      <c r="C11" s="256" t="s">
        <v>876</v>
      </c>
      <c r="D11" s="244" t="s">
        <v>179</v>
      </c>
      <c r="E11" s="245">
        <v>40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21</v>
      </c>
      <c r="M11" s="247">
        <f>G11*(1+L11/100)</f>
        <v>0</v>
      </c>
      <c r="N11" s="247">
        <v>0</v>
      </c>
      <c r="O11" s="247">
        <f>ROUND(E11*N11,2)</f>
        <v>0</v>
      </c>
      <c r="P11" s="247">
        <v>0</v>
      </c>
      <c r="Q11" s="247">
        <f>ROUND(E11*P11,2)</f>
        <v>0</v>
      </c>
      <c r="R11" s="247"/>
      <c r="S11" s="247" t="s">
        <v>180</v>
      </c>
      <c r="T11" s="248" t="s">
        <v>181</v>
      </c>
      <c r="U11" s="220">
        <v>0</v>
      </c>
      <c r="V11" s="220">
        <f>ROUND(E11*U11,2)</f>
        <v>0</v>
      </c>
      <c r="W11" s="220"/>
      <c r="X11" s="220" t="s">
        <v>191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192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22.5" outlineLevel="1" x14ac:dyDescent="0.2">
      <c r="A12" s="242">
        <v>4</v>
      </c>
      <c r="B12" s="243" t="s">
        <v>877</v>
      </c>
      <c r="C12" s="256" t="s">
        <v>878</v>
      </c>
      <c r="D12" s="244" t="s">
        <v>179</v>
      </c>
      <c r="E12" s="245">
        <v>1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21</v>
      </c>
      <c r="M12" s="247">
        <f>G12*(1+L12/100)</f>
        <v>0</v>
      </c>
      <c r="N12" s="247">
        <v>0</v>
      </c>
      <c r="O12" s="247">
        <f>ROUND(E12*N12,2)</f>
        <v>0</v>
      </c>
      <c r="P12" s="247">
        <v>0</v>
      </c>
      <c r="Q12" s="247">
        <f>ROUND(E12*P12,2)</f>
        <v>0</v>
      </c>
      <c r="R12" s="247"/>
      <c r="S12" s="247" t="s">
        <v>180</v>
      </c>
      <c r="T12" s="248" t="s">
        <v>181</v>
      </c>
      <c r="U12" s="220">
        <v>0</v>
      </c>
      <c r="V12" s="220">
        <f>ROUND(E12*U12,2)</f>
        <v>0</v>
      </c>
      <c r="W12" s="220"/>
      <c r="X12" s="220" t="s">
        <v>191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192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2">
        <v>5</v>
      </c>
      <c r="B13" s="243" t="s">
        <v>879</v>
      </c>
      <c r="C13" s="256" t="s">
        <v>880</v>
      </c>
      <c r="D13" s="244" t="s">
        <v>179</v>
      </c>
      <c r="E13" s="245">
        <v>1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7">
        <v>0</v>
      </c>
      <c r="O13" s="247">
        <f>ROUND(E13*N13,2)</f>
        <v>0</v>
      </c>
      <c r="P13" s="247">
        <v>0</v>
      </c>
      <c r="Q13" s="247">
        <f>ROUND(E13*P13,2)</f>
        <v>0</v>
      </c>
      <c r="R13" s="247"/>
      <c r="S13" s="247" t="s">
        <v>180</v>
      </c>
      <c r="T13" s="248" t="s">
        <v>181</v>
      </c>
      <c r="U13" s="220">
        <v>0</v>
      </c>
      <c r="V13" s="220">
        <f>ROUND(E13*U13,2)</f>
        <v>0</v>
      </c>
      <c r="W13" s="220"/>
      <c r="X13" s="220" t="s">
        <v>191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192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2">
        <v>6</v>
      </c>
      <c r="B14" s="243" t="s">
        <v>881</v>
      </c>
      <c r="C14" s="256" t="s">
        <v>882</v>
      </c>
      <c r="D14" s="244" t="s">
        <v>179</v>
      </c>
      <c r="E14" s="245">
        <v>1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21</v>
      </c>
      <c r="M14" s="247">
        <f>G14*(1+L14/100)</f>
        <v>0</v>
      </c>
      <c r="N14" s="247">
        <v>0</v>
      </c>
      <c r="O14" s="247">
        <f>ROUND(E14*N14,2)</f>
        <v>0</v>
      </c>
      <c r="P14" s="247">
        <v>0</v>
      </c>
      <c r="Q14" s="247">
        <f>ROUND(E14*P14,2)</f>
        <v>0</v>
      </c>
      <c r="R14" s="247"/>
      <c r="S14" s="247" t="s">
        <v>180</v>
      </c>
      <c r="T14" s="248" t="s">
        <v>181</v>
      </c>
      <c r="U14" s="220">
        <v>0</v>
      </c>
      <c r="V14" s="220">
        <f>ROUND(E14*U14,2)</f>
        <v>0</v>
      </c>
      <c r="W14" s="220"/>
      <c r="X14" s="220" t="s">
        <v>191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192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2">
        <v>7</v>
      </c>
      <c r="B15" s="243" t="s">
        <v>883</v>
      </c>
      <c r="C15" s="256" t="s">
        <v>884</v>
      </c>
      <c r="D15" s="244" t="s">
        <v>179</v>
      </c>
      <c r="E15" s="245">
        <v>1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21</v>
      </c>
      <c r="M15" s="247">
        <f>G15*(1+L15/100)</f>
        <v>0</v>
      </c>
      <c r="N15" s="247">
        <v>0</v>
      </c>
      <c r="O15" s="247">
        <f>ROUND(E15*N15,2)</f>
        <v>0</v>
      </c>
      <c r="P15" s="247">
        <v>0</v>
      </c>
      <c r="Q15" s="247">
        <f>ROUND(E15*P15,2)</f>
        <v>0</v>
      </c>
      <c r="R15" s="247"/>
      <c r="S15" s="247" t="s">
        <v>180</v>
      </c>
      <c r="T15" s="248" t="s">
        <v>181</v>
      </c>
      <c r="U15" s="220">
        <v>0</v>
      </c>
      <c r="V15" s="220">
        <f>ROUND(E15*U15,2)</f>
        <v>0</v>
      </c>
      <c r="W15" s="220"/>
      <c r="X15" s="220" t="s">
        <v>191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192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2">
        <v>8</v>
      </c>
      <c r="B16" s="243" t="s">
        <v>885</v>
      </c>
      <c r="C16" s="256" t="s">
        <v>886</v>
      </c>
      <c r="D16" s="244" t="s">
        <v>179</v>
      </c>
      <c r="E16" s="245">
        <v>24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21</v>
      </c>
      <c r="M16" s="247">
        <f>G16*(1+L16/100)</f>
        <v>0</v>
      </c>
      <c r="N16" s="247">
        <v>0</v>
      </c>
      <c r="O16" s="247">
        <f>ROUND(E16*N16,2)</f>
        <v>0</v>
      </c>
      <c r="P16" s="247">
        <v>0</v>
      </c>
      <c r="Q16" s="247">
        <f>ROUND(E16*P16,2)</f>
        <v>0</v>
      </c>
      <c r="R16" s="247"/>
      <c r="S16" s="247" t="s">
        <v>180</v>
      </c>
      <c r="T16" s="248" t="s">
        <v>181</v>
      </c>
      <c r="U16" s="220">
        <v>0</v>
      </c>
      <c r="V16" s="220">
        <f>ROUND(E16*U16,2)</f>
        <v>0</v>
      </c>
      <c r="W16" s="220"/>
      <c r="X16" s="220" t="s">
        <v>191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192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2">
        <v>9</v>
      </c>
      <c r="B17" s="243" t="s">
        <v>887</v>
      </c>
      <c r="C17" s="256" t="s">
        <v>888</v>
      </c>
      <c r="D17" s="244" t="s">
        <v>387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7">
        <v>0</v>
      </c>
      <c r="O17" s="247">
        <f>ROUND(E17*N17,2)</f>
        <v>0</v>
      </c>
      <c r="P17" s="247">
        <v>0</v>
      </c>
      <c r="Q17" s="247">
        <f>ROUND(E17*P17,2)</f>
        <v>0</v>
      </c>
      <c r="R17" s="247"/>
      <c r="S17" s="247" t="s">
        <v>180</v>
      </c>
      <c r="T17" s="248" t="s">
        <v>181</v>
      </c>
      <c r="U17" s="220">
        <v>0</v>
      </c>
      <c r="V17" s="220">
        <f>ROUND(E17*U17,2)</f>
        <v>0</v>
      </c>
      <c r="W17" s="220"/>
      <c r="X17" s="220" t="s">
        <v>191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192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2">
        <v>10</v>
      </c>
      <c r="B18" s="243" t="s">
        <v>889</v>
      </c>
      <c r="C18" s="256" t="s">
        <v>890</v>
      </c>
      <c r="D18" s="244" t="s">
        <v>387</v>
      </c>
      <c r="E18" s="245">
        <v>1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21</v>
      </c>
      <c r="M18" s="247">
        <f>G18*(1+L18/100)</f>
        <v>0</v>
      </c>
      <c r="N18" s="247">
        <v>0</v>
      </c>
      <c r="O18" s="247">
        <f>ROUND(E18*N18,2)</f>
        <v>0</v>
      </c>
      <c r="P18" s="247">
        <v>0</v>
      </c>
      <c r="Q18" s="247">
        <f>ROUND(E18*P18,2)</f>
        <v>0</v>
      </c>
      <c r="R18" s="247"/>
      <c r="S18" s="247" t="s">
        <v>180</v>
      </c>
      <c r="T18" s="248" t="s">
        <v>181</v>
      </c>
      <c r="U18" s="220">
        <v>0</v>
      </c>
      <c r="V18" s="220">
        <f>ROUND(E18*U18,2)</f>
        <v>0</v>
      </c>
      <c r="W18" s="220"/>
      <c r="X18" s="220" t="s">
        <v>191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192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2">
        <v>11</v>
      </c>
      <c r="B19" s="243" t="s">
        <v>891</v>
      </c>
      <c r="C19" s="256" t="s">
        <v>892</v>
      </c>
      <c r="D19" s="244" t="s">
        <v>179</v>
      </c>
      <c r="E19" s="245">
        <v>1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21</v>
      </c>
      <c r="M19" s="247">
        <f>G19*(1+L19/100)</f>
        <v>0</v>
      </c>
      <c r="N19" s="247">
        <v>0</v>
      </c>
      <c r="O19" s="247">
        <f>ROUND(E19*N19,2)</f>
        <v>0</v>
      </c>
      <c r="P19" s="247">
        <v>0</v>
      </c>
      <c r="Q19" s="247">
        <f>ROUND(E19*P19,2)</f>
        <v>0</v>
      </c>
      <c r="R19" s="247"/>
      <c r="S19" s="247" t="s">
        <v>180</v>
      </c>
      <c r="T19" s="248" t="s">
        <v>181</v>
      </c>
      <c r="U19" s="220">
        <v>0</v>
      </c>
      <c r="V19" s="220">
        <f>ROUND(E19*U19,2)</f>
        <v>0</v>
      </c>
      <c r="W19" s="220"/>
      <c r="X19" s="220" t="s">
        <v>191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192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2">
        <v>12</v>
      </c>
      <c r="B20" s="243" t="s">
        <v>893</v>
      </c>
      <c r="C20" s="256" t="s">
        <v>894</v>
      </c>
      <c r="D20" s="244" t="s">
        <v>387</v>
      </c>
      <c r="E20" s="245">
        <v>1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7">
        <v>0</v>
      </c>
      <c r="O20" s="247">
        <f>ROUND(E20*N20,2)</f>
        <v>0</v>
      </c>
      <c r="P20" s="247">
        <v>0</v>
      </c>
      <c r="Q20" s="247">
        <f>ROUND(E20*P20,2)</f>
        <v>0</v>
      </c>
      <c r="R20" s="247"/>
      <c r="S20" s="247" t="s">
        <v>180</v>
      </c>
      <c r="T20" s="248" t="s">
        <v>181</v>
      </c>
      <c r="U20" s="220">
        <v>0</v>
      </c>
      <c r="V20" s="220">
        <f>ROUND(E20*U20,2)</f>
        <v>0</v>
      </c>
      <c r="W20" s="220"/>
      <c r="X20" s="220" t="s">
        <v>191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192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2">
        <v>13</v>
      </c>
      <c r="B21" s="243" t="s">
        <v>895</v>
      </c>
      <c r="C21" s="256" t="s">
        <v>867</v>
      </c>
      <c r="D21" s="244" t="s">
        <v>179</v>
      </c>
      <c r="E21" s="245">
        <v>1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21</v>
      </c>
      <c r="M21" s="247">
        <f>G21*(1+L21/100)</f>
        <v>0</v>
      </c>
      <c r="N21" s="247">
        <v>0</v>
      </c>
      <c r="O21" s="247">
        <f>ROUND(E21*N21,2)</f>
        <v>0</v>
      </c>
      <c r="P21" s="247">
        <v>0</v>
      </c>
      <c r="Q21" s="247">
        <f>ROUND(E21*P21,2)</f>
        <v>0</v>
      </c>
      <c r="R21" s="247"/>
      <c r="S21" s="247" t="s">
        <v>180</v>
      </c>
      <c r="T21" s="248" t="s">
        <v>181</v>
      </c>
      <c r="U21" s="220">
        <v>0</v>
      </c>
      <c r="V21" s="220">
        <f>ROUND(E21*U21,2)</f>
        <v>0</v>
      </c>
      <c r="W21" s="220"/>
      <c r="X21" s="220" t="s">
        <v>191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192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2">
        <v>14</v>
      </c>
      <c r="B22" s="243" t="s">
        <v>896</v>
      </c>
      <c r="C22" s="256" t="s">
        <v>897</v>
      </c>
      <c r="D22" s="244" t="s">
        <v>179</v>
      </c>
      <c r="E22" s="245">
        <v>4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21</v>
      </c>
      <c r="M22" s="247">
        <f>G22*(1+L22/100)</f>
        <v>0</v>
      </c>
      <c r="N22" s="247">
        <v>0</v>
      </c>
      <c r="O22" s="247">
        <f>ROUND(E22*N22,2)</f>
        <v>0</v>
      </c>
      <c r="P22" s="247">
        <v>0</v>
      </c>
      <c r="Q22" s="247">
        <f>ROUND(E22*P22,2)</f>
        <v>0</v>
      </c>
      <c r="R22" s="247"/>
      <c r="S22" s="247" t="s">
        <v>180</v>
      </c>
      <c r="T22" s="248" t="s">
        <v>181</v>
      </c>
      <c r="U22" s="220">
        <v>0</v>
      </c>
      <c r="V22" s="220">
        <f>ROUND(E22*U22,2)</f>
        <v>0</v>
      </c>
      <c r="W22" s="220"/>
      <c r="X22" s="220" t="s">
        <v>191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192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5">
        <v>15</v>
      </c>
      <c r="B23" s="236" t="s">
        <v>898</v>
      </c>
      <c r="C23" s="257" t="s">
        <v>899</v>
      </c>
      <c r="D23" s="237" t="s">
        <v>179</v>
      </c>
      <c r="E23" s="238">
        <v>1</v>
      </c>
      <c r="F23" s="239"/>
      <c r="G23" s="240">
        <f>ROUND(E23*F23,2)</f>
        <v>0</v>
      </c>
      <c r="H23" s="239"/>
      <c r="I23" s="240">
        <f>ROUND(E23*H23,2)</f>
        <v>0</v>
      </c>
      <c r="J23" s="239"/>
      <c r="K23" s="240">
        <f>ROUND(E23*J23,2)</f>
        <v>0</v>
      </c>
      <c r="L23" s="240">
        <v>21</v>
      </c>
      <c r="M23" s="240">
        <f>G23*(1+L23/100)</f>
        <v>0</v>
      </c>
      <c r="N23" s="240">
        <v>0</v>
      </c>
      <c r="O23" s="240">
        <f>ROUND(E23*N23,2)</f>
        <v>0</v>
      </c>
      <c r="P23" s="240">
        <v>0</v>
      </c>
      <c r="Q23" s="240">
        <f>ROUND(E23*P23,2)</f>
        <v>0</v>
      </c>
      <c r="R23" s="240"/>
      <c r="S23" s="240" t="s">
        <v>180</v>
      </c>
      <c r="T23" s="241" t="s">
        <v>181</v>
      </c>
      <c r="U23" s="220">
        <v>0</v>
      </c>
      <c r="V23" s="220">
        <f>ROUND(E23*U23,2)</f>
        <v>0</v>
      </c>
      <c r="W23" s="220"/>
      <c r="X23" s="220" t="s">
        <v>191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192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3"/>
      <c r="B24" s="4"/>
      <c r="C24" s="265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v>15</v>
      </c>
      <c r="AF24">
        <v>21</v>
      </c>
      <c r="AG24" t="s">
        <v>162</v>
      </c>
    </row>
    <row r="25" spans="1:60" x14ac:dyDescent="0.2">
      <c r="A25" s="213"/>
      <c r="B25" s="214" t="s">
        <v>29</v>
      </c>
      <c r="C25" s="266"/>
      <c r="D25" s="215"/>
      <c r="E25" s="216"/>
      <c r="F25" s="216"/>
      <c r="G25" s="254">
        <f>G8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f>SUMIF(L7:L23,AE24,G7:G23)</f>
        <v>0</v>
      </c>
      <c r="AF25">
        <f>SUMIF(L7:L23,AF24,G7:G23)</f>
        <v>0</v>
      </c>
      <c r="AG25" t="s">
        <v>313</v>
      </c>
    </row>
    <row r="26" spans="1:60" x14ac:dyDescent="0.2">
      <c r="C26" s="267"/>
      <c r="D26" s="10"/>
      <c r="AG26" t="s">
        <v>314</v>
      </c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99C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01 2017003-011 Pol</vt:lpstr>
      <vt:lpstr>02 2017003-021 Pol</vt:lpstr>
      <vt:lpstr>02 2017003-024 Pol</vt:lpstr>
      <vt:lpstr>02 2017003-025 Pol</vt:lpstr>
      <vt:lpstr>02 2017003-026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2017003-011 Pol'!Názvy_tisku</vt:lpstr>
      <vt:lpstr>'02 2017003-021 Pol'!Názvy_tisku</vt:lpstr>
      <vt:lpstr>'02 2017003-024 Pol'!Názvy_tisku</vt:lpstr>
      <vt:lpstr>'02 2017003-025 Pol'!Názvy_tisku</vt:lpstr>
      <vt:lpstr>'02 2017003-026 Pol'!Názvy_tisku</vt:lpstr>
      <vt:lpstr>oadresa</vt:lpstr>
      <vt:lpstr>Stavba!Objednatel</vt:lpstr>
      <vt:lpstr>Stavba!Objekt</vt:lpstr>
      <vt:lpstr>'01 2017003-011 Pol'!Oblast_tisku</vt:lpstr>
      <vt:lpstr>'02 2017003-021 Pol'!Oblast_tisku</vt:lpstr>
      <vt:lpstr>'02 2017003-024 Pol'!Oblast_tisku</vt:lpstr>
      <vt:lpstr>'02 2017003-025 Pol'!Oblast_tisku</vt:lpstr>
      <vt:lpstr>'02 2017003-026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Lidumil</dc:creator>
  <cp:lastModifiedBy>Lidumil</cp:lastModifiedBy>
  <cp:lastPrinted>2019-03-19T12:27:02Z</cp:lastPrinted>
  <dcterms:created xsi:type="dcterms:W3CDTF">2009-04-08T07:15:50Z</dcterms:created>
  <dcterms:modified xsi:type="dcterms:W3CDTF">2020-07-08T15:27:05Z</dcterms:modified>
</cp:coreProperties>
</file>