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starosta\Documents\_dotace_akce_2020\skola\dodávka nábytku\"/>
    </mc:Choice>
  </mc:AlternateContent>
  <xr:revisionPtr revIDLastSave="0" documentId="8_{60AA6895-BA46-4E06-964B-26370A052B64}" xr6:coauthVersionLast="45" xr6:coauthVersionMax="45" xr10:uidLastSave="{00000000-0000-0000-0000-000000000000}"/>
  <bookViews>
    <workbookView xWindow="-120" yWindow="-120" windowWidth="29040" windowHeight="15840" tabRatio="961" activeTab="6" xr2:uid="{00000000-000D-0000-FFFF-FFFF00000000}"/>
  </bookViews>
  <sheets>
    <sheet name="Úvodní list" sheetId="26" r:id="rId1"/>
    <sheet name="Učebna chemie a fyziky" sheetId="30" r:id="rId2"/>
    <sheet name="Cvičná kuchyň" sheetId="31" r:id="rId3"/>
    <sheet name="Počítačová učebna" sheetId="32" r:id="rId4"/>
    <sheet name="Učebna dílen" sheetId="33" r:id="rId5"/>
    <sheet name="Učebna matematiky a zeměpisu" sheetId="34" r:id="rId6"/>
    <sheet name="Jazyková učebna" sheetId="35" r:id="rId7"/>
    <sheet name="Odborné psychologické centrum" sheetId="36" r:id="rId8"/>
    <sheet name="Venkovní učebna" sheetId="37" r:id="rId9"/>
  </sheets>
  <definedNames>
    <definedName name="_xlnm.Print_Area" localSheetId="2">'Cvičná kuchyň'!$A$1:$I$18</definedName>
    <definedName name="_xlnm.Print_Area" localSheetId="6">'Jazyková učebna'!$A$1:$I$24</definedName>
    <definedName name="_xlnm.Print_Area" localSheetId="7">'Odborné psychologické centrum'!$A$1:$I$12</definedName>
    <definedName name="_xlnm.Print_Area" localSheetId="3">'Počítačová učebna'!$A$1:$I$14</definedName>
    <definedName name="_xlnm.Print_Area" localSheetId="4">'Učebna dílen'!$A$1:$I$6</definedName>
    <definedName name="_xlnm.Print_Area" localSheetId="1">'Učebna chemie a fyziky'!$A$1:$I$31</definedName>
    <definedName name="_xlnm.Print_Area" localSheetId="0">'Úvodní list'!$A$1:$E$37</definedName>
    <definedName name="_xlnm.Print_Area" localSheetId="8">'Venkovní učebna'!$A$1:$I$11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35" l="1"/>
  <c r="F20" i="35"/>
  <c r="I20" i="35" s="1"/>
  <c r="H19" i="35"/>
  <c r="F19" i="35"/>
  <c r="I19" i="35" s="1"/>
  <c r="H16" i="35"/>
  <c r="I16" i="35" s="1"/>
  <c r="H17" i="35"/>
  <c r="I17" i="35" s="1"/>
  <c r="F16" i="35"/>
  <c r="F17" i="35"/>
  <c r="H13" i="35"/>
  <c r="I13" i="35" s="1"/>
  <c r="F13" i="35"/>
  <c r="H30" i="34"/>
  <c r="H31" i="34"/>
  <c r="H32" i="34"/>
  <c r="H33" i="34"/>
  <c r="H34" i="34"/>
  <c r="H35" i="34"/>
  <c r="H36" i="34"/>
  <c r="F30" i="34"/>
  <c r="I30" i="34" s="1"/>
  <c r="F31" i="34"/>
  <c r="I31" i="34" s="1"/>
  <c r="F32" i="34"/>
  <c r="I32" i="34" s="1"/>
  <c r="F33" i="34"/>
  <c r="I33" i="34" s="1"/>
  <c r="F34" i="34"/>
  <c r="I34" i="34" s="1"/>
  <c r="F35" i="34"/>
  <c r="I35" i="34" s="1"/>
  <c r="F36" i="34"/>
  <c r="I36" i="34" s="1"/>
  <c r="H29" i="34"/>
  <c r="F29" i="34"/>
  <c r="I29" i="34" s="1"/>
  <c r="F27" i="34"/>
  <c r="I27" i="34" s="1"/>
  <c r="H27" i="34"/>
  <c r="H21" i="34"/>
  <c r="H22" i="34"/>
  <c r="H23" i="34"/>
  <c r="I23" i="34"/>
  <c r="H24" i="34"/>
  <c r="H25" i="34"/>
  <c r="F21" i="34"/>
  <c r="I21" i="34" s="1"/>
  <c r="F22" i="34"/>
  <c r="I22" i="34" s="1"/>
  <c r="F23" i="34"/>
  <c r="F24" i="34"/>
  <c r="I24" i="34" s="1"/>
  <c r="F25" i="34"/>
  <c r="I25" i="34" s="1"/>
  <c r="H20" i="34"/>
  <c r="F20" i="34"/>
  <c r="I20" i="34" s="1"/>
  <c r="H9" i="34"/>
  <c r="H10" i="34"/>
  <c r="H11" i="34"/>
  <c r="H12" i="34"/>
  <c r="F9" i="34"/>
  <c r="I9" i="34" s="1"/>
  <c r="F10" i="34"/>
  <c r="I10" i="34" s="1"/>
  <c r="F11" i="34"/>
  <c r="I11" i="34" s="1"/>
  <c r="F12" i="34"/>
  <c r="I12" i="34" s="1"/>
  <c r="H6" i="33"/>
  <c r="C17" i="26" s="1"/>
  <c r="H16" i="31"/>
  <c r="I16" i="31"/>
  <c r="H17" i="31"/>
  <c r="I17" i="31" s="1"/>
  <c r="F16" i="31"/>
  <c r="F17" i="31"/>
  <c r="H25" i="30"/>
  <c r="H26" i="30"/>
  <c r="H27" i="30"/>
  <c r="H28" i="30"/>
  <c r="H29" i="30"/>
  <c r="I29" i="30"/>
  <c r="H30" i="30"/>
  <c r="F25" i="30"/>
  <c r="I25" i="30" s="1"/>
  <c r="F26" i="30"/>
  <c r="I26" i="30" s="1"/>
  <c r="F27" i="30"/>
  <c r="I27" i="30" s="1"/>
  <c r="F28" i="30"/>
  <c r="I28" i="30" s="1"/>
  <c r="F29" i="30"/>
  <c r="F30" i="30"/>
  <c r="I30" i="30" s="1"/>
  <c r="H24" i="30"/>
  <c r="F24" i="30"/>
  <c r="I24" i="30" s="1"/>
  <c r="H19" i="30"/>
  <c r="F19" i="30"/>
  <c r="I19" i="30" s="1"/>
  <c r="H18" i="30"/>
  <c r="F18" i="30"/>
  <c r="I18" i="30" s="1"/>
  <c r="H13" i="30"/>
  <c r="I13" i="30" s="1"/>
  <c r="H14" i="30"/>
  <c r="I14" i="30" s="1"/>
  <c r="H15" i="30"/>
  <c r="I15" i="30" s="1"/>
  <c r="H16" i="30"/>
  <c r="I16" i="30" s="1"/>
  <c r="F13" i="30"/>
  <c r="F14" i="30"/>
  <c r="F15" i="30"/>
  <c r="F16" i="30"/>
  <c r="H10" i="37"/>
  <c r="F10" i="37"/>
  <c r="I10" i="37" s="1"/>
  <c r="H9" i="37"/>
  <c r="F9" i="37"/>
  <c r="I9" i="37" s="1"/>
  <c r="H8" i="37"/>
  <c r="F8" i="37"/>
  <c r="I8" i="37" s="1"/>
  <c r="I7" i="37"/>
  <c r="H7" i="37"/>
  <c r="F7" i="37"/>
  <c r="H6" i="37"/>
  <c r="F6" i="37"/>
  <c r="I6" i="37" s="1"/>
  <c r="H5" i="37"/>
  <c r="F5" i="37"/>
  <c r="I5" i="37" s="1"/>
  <c r="H11" i="36"/>
  <c r="I11" i="36" s="1"/>
  <c r="F11" i="36"/>
  <c r="H9" i="36"/>
  <c r="F9" i="36"/>
  <c r="I9" i="36" s="1"/>
  <c r="H8" i="36"/>
  <c r="F8" i="36"/>
  <c r="I8" i="36" s="1"/>
  <c r="H7" i="36"/>
  <c r="F7" i="36"/>
  <c r="I7" i="36" s="1"/>
  <c r="H6" i="36"/>
  <c r="F6" i="36"/>
  <c r="I6" i="36" s="1"/>
  <c r="H5" i="36"/>
  <c r="F5" i="36"/>
  <c r="I5" i="36" s="1"/>
  <c r="H15" i="35"/>
  <c r="I15" i="35" s="1"/>
  <c r="F15" i="35"/>
  <c r="H12" i="35"/>
  <c r="I12" i="35" s="1"/>
  <c r="F12" i="35"/>
  <c r="H11" i="35"/>
  <c r="I11" i="35" s="1"/>
  <c r="F11" i="35"/>
  <c r="H10" i="35"/>
  <c r="F10" i="35"/>
  <c r="I10" i="35" s="1"/>
  <c r="H9" i="35"/>
  <c r="F9" i="35"/>
  <c r="I9" i="35" s="1"/>
  <c r="H8" i="35"/>
  <c r="F8" i="35"/>
  <c r="I8" i="35" s="1"/>
  <c r="H7" i="35"/>
  <c r="F7" i="35"/>
  <c r="I7" i="35" s="1"/>
  <c r="H6" i="35"/>
  <c r="F6" i="35"/>
  <c r="I6" i="35" s="1"/>
  <c r="H5" i="35"/>
  <c r="F5" i="35"/>
  <c r="I5" i="35" s="1"/>
  <c r="H15" i="34"/>
  <c r="I15" i="34" s="1"/>
  <c r="F15" i="34"/>
  <c r="H14" i="34"/>
  <c r="F14" i="34"/>
  <c r="I14" i="34" s="1"/>
  <c r="H8" i="34"/>
  <c r="F8" i="34"/>
  <c r="I8" i="34" s="1"/>
  <c r="H7" i="34"/>
  <c r="F7" i="34"/>
  <c r="I7" i="34" s="1"/>
  <c r="H6" i="34"/>
  <c r="F6" i="34"/>
  <c r="I6" i="34" s="1"/>
  <c r="H5" i="34"/>
  <c r="F5" i="34"/>
  <c r="I5" i="34" s="1"/>
  <c r="H5" i="33"/>
  <c r="F5" i="33"/>
  <c r="I5" i="33" s="1"/>
  <c r="I6" i="33" s="1"/>
  <c r="D17" i="26" s="1"/>
  <c r="H13" i="32"/>
  <c r="I13" i="32" s="1"/>
  <c r="F13" i="32"/>
  <c r="H12" i="32"/>
  <c r="I12" i="32" s="1"/>
  <c r="F12" i="32"/>
  <c r="H11" i="32"/>
  <c r="I11" i="32" s="1"/>
  <c r="I14" i="32" s="1"/>
  <c r="F11" i="32"/>
  <c r="H9" i="32"/>
  <c r="F9" i="32"/>
  <c r="I9" i="32" s="1"/>
  <c r="H8" i="32"/>
  <c r="F8" i="32"/>
  <c r="I8" i="32" s="1"/>
  <c r="H7" i="32"/>
  <c r="F7" i="32"/>
  <c r="I7" i="32" s="1"/>
  <c r="H6" i="32"/>
  <c r="F6" i="32"/>
  <c r="I6" i="32" s="1"/>
  <c r="H5" i="32"/>
  <c r="F5" i="32"/>
  <c r="I5" i="32" s="1"/>
  <c r="I11" i="37" l="1"/>
  <c r="D21" i="26" s="1"/>
  <c r="H11" i="37"/>
  <c r="C21" i="26" s="1"/>
  <c r="H14" i="32"/>
  <c r="H37" i="34"/>
  <c r="C18" i="26" s="1"/>
  <c r="I37" i="34"/>
  <c r="D18" i="26" s="1"/>
  <c r="I12" i="36"/>
  <c r="D20" i="26" s="1"/>
  <c r="H12" i="36"/>
  <c r="C20" i="26" s="1"/>
  <c r="H24" i="35"/>
  <c r="C19" i="26" s="1"/>
  <c r="I24" i="35"/>
  <c r="D19" i="26" s="1"/>
  <c r="C16" i="26"/>
  <c r="D16" i="26"/>
  <c r="H12" i="31"/>
  <c r="I12" i="31" s="1"/>
  <c r="F12" i="31"/>
  <c r="H14" i="31" l="1"/>
  <c r="I14" i="31" s="1"/>
  <c r="F14" i="31"/>
  <c r="H15" i="31"/>
  <c r="I15" i="31" s="1"/>
  <c r="F15" i="31"/>
  <c r="H13" i="31"/>
  <c r="I13" i="31" s="1"/>
  <c r="F13" i="31"/>
  <c r="H11" i="31" l="1"/>
  <c r="I11" i="31" s="1"/>
  <c r="F11" i="31"/>
  <c r="H10" i="31"/>
  <c r="F10" i="31"/>
  <c r="I10" i="31" s="1"/>
  <c r="H9" i="31"/>
  <c r="F9" i="31"/>
  <c r="I9" i="31" s="1"/>
  <c r="H8" i="31"/>
  <c r="F8" i="31"/>
  <c r="I8" i="31" s="1"/>
  <c r="H7" i="31"/>
  <c r="F7" i="31"/>
  <c r="I7" i="31" s="1"/>
  <c r="H6" i="31"/>
  <c r="F6" i="31"/>
  <c r="I6" i="31" s="1"/>
  <c r="H5" i="31"/>
  <c r="F5" i="31"/>
  <c r="I5" i="31" s="1"/>
  <c r="I18" i="31" l="1"/>
  <c r="D15" i="26" s="1"/>
  <c r="H18" i="31"/>
  <c r="C15" i="26" s="1"/>
  <c r="H12" i="30"/>
  <c r="F12" i="30"/>
  <c r="H7" i="30"/>
  <c r="H8" i="30"/>
  <c r="H9" i="30"/>
  <c r="H10" i="30"/>
  <c r="F7" i="30"/>
  <c r="I7" i="30" s="1"/>
  <c r="F8" i="30"/>
  <c r="I8" i="30" s="1"/>
  <c r="F9" i="30"/>
  <c r="I9" i="30" s="1"/>
  <c r="F10" i="30"/>
  <c r="I10" i="30" s="1"/>
  <c r="H6" i="30"/>
  <c r="F6" i="30"/>
  <c r="I6" i="30" s="1"/>
  <c r="I12" i="30" l="1"/>
  <c r="H11" i="30"/>
  <c r="F11" i="30"/>
  <c r="I11" i="30" l="1"/>
  <c r="H5" i="30" l="1"/>
  <c r="H31" i="30" s="1"/>
  <c r="C14" i="26" s="1"/>
  <c r="C22" i="26" s="1"/>
  <c r="F5" i="30"/>
  <c r="I5" i="30" s="1"/>
  <c r="I31" i="30" s="1"/>
  <c r="D14" i="26" s="1"/>
  <c r="D22" i="26" s="1"/>
</calcChain>
</file>

<file path=xl/sharedStrings.xml><?xml version="1.0" encoding="utf-8"?>
<sst xmlns="http://schemas.openxmlformats.org/spreadsheetml/2006/main" count="342" uniqueCount="196">
  <si>
    <t>Pořadí</t>
  </si>
  <si>
    <t>Označení zboží</t>
  </si>
  <si>
    <t>Minimální požadavky zadavatele na zboží</t>
  </si>
  <si>
    <t>Jednotková cena (za 1ks) bez DPH</t>
  </si>
  <si>
    <t>Předpokládané množství</t>
  </si>
  <si>
    <t>Cena celkem za druh techniky bez DPH (Kč)</t>
  </si>
  <si>
    <t>Cena celkem za druh techniky včetně DPH (Kč)</t>
  </si>
  <si>
    <t>Požadavky nabízené dodavatelem                              (doplní uchazeč)</t>
  </si>
  <si>
    <t>Jednotková cena ( za 1 ks) včetně DPH</t>
  </si>
  <si>
    <t>Celkem Kč:</t>
  </si>
  <si>
    <t>Cena bez DPH</t>
  </si>
  <si>
    <t>Cena s DPH</t>
  </si>
  <si>
    <t>Rozpočet na ICT / AV techniku a učební pomůcky</t>
  </si>
  <si>
    <t>Učebna</t>
  </si>
  <si>
    <t>Zadavatel:</t>
  </si>
  <si>
    <t>Uchazeč:</t>
  </si>
  <si>
    <t>dne</t>
  </si>
  <si>
    <t>Ve</t>
  </si>
  <si>
    <t>Za uchazeče:</t>
  </si>
  <si>
    <t>Vybavení učebny - hardware</t>
  </si>
  <si>
    <t>Interaktivní tabule</t>
  </si>
  <si>
    <t>Projektor</t>
  </si>
  <si>
    <t>Celková cena</t>
  </si>
  <si>
    <t xml:space="preserve">MODERNIZACE ODBORNÝCH UČEBEN </t>
  </si>
  <si>
    <t>Adresa:Koryčanská 47</t>
  </si>
  <si>
    <t>768 04 Střílky</t>
  </si>
  <si>
    <t>Základní škola a Mateřská škola Střílky, příspěvková organizace</t>
  </si>
  <si>
    <t>Ultrakrátký projektor, svítivost 3500 ANSI/LM, LCD technologie, lampa s životností až 10 000 hodin (v ECO režimu), nativní rozlišení WXGA, poměr stran 16:10, kontrast 14 000:1, Projekční poměr 0,28:1. Konektivita: USB 2.0 typu A, USB 2.0 typu B, RS-232C, HDMI vstup (3x), kompozitní vstup, RGB vstup (2x), RGB výstup, audiovýstup, stereofonní konektor mini-jack, audiovstup, stereofonní konektor mini-jack (3x), vstup pro mikrofon, Ethernetové rozhraní, VGA vstup (2x), VGA výstup. Max. hladina hluku 35 dB. Cena včetně dopravy, instalace, nastavení.</t>
  </si>
  <si>
    <t>Tellurium</t>
  </si>
  <si>
    <t>Učebna chemie a fyziky + kabinet pro chemii a fyziku</t>
  </si>
  <si>
    <t xml:space="preserve">Učebna chemie a fyziky + kabinet pro chemii a fyziku - Položková specifikace, předpokládané množství a ceník </t>
  </si>
  <si>
    <t>Cvičná kuchyň</t>
  </si>
  <si>
    <t xml:space="preserve">Cvičná kuchyň - Položková specifikace, předpokládané množství a ceník </t>
  </si>
  <si>
    <t>Počítačová učebna</t>
  </si>
  <si>
    <t xml:space="preserve">Počítačová učebna - Položková specifikace, předpokládané množství a ceník </t>
  </si>
  <si>
    <t>Dodávka nábytkového vybavení pro ZŠ Střílky</t>
  </si>
  <si>
    <t>Učebna dílen a pracovních činností</t>
  </si>
  <si>
    <t xml:space="preserve">Učebna dílen a pracovních činností - Položková specifikace, předpokládané množství a ceník </t>
  </si>
  <si>
    <t>Učebna matematiky a zeměpisu</t>
  </si>
  <si>
    <t xml:space="preserve">Učebna matematiky a zeměpisu - Položková specifikace, předpokládané množství a ceník </t>
  </si>
  <si>
    <t>Jazyková učebna + kabinet pro jazykovou učebnu</t>
  </si>
  <si>
    <t xml:space="preserve">Jazyková učebna + kabinet pro jazykovou učebnu - Položková specifikace, předpokládané množství a ceník </t>
  </si>
  <si>
    <t xml:space="preserve">Odborné psychologické centrum - Položková specifikace, předpokládané množství a ceník </t>
  </si>
  <si>
    <t>Odborné psychologické centrum</t>
  </si>
  <si>
    <t xml:space="preserve">Venkovní učebna - Položková specifikace, předpokládané množství a ceník </t>
  </si>
  <si>
    <t>Venkovní učebna</t>
  </si>
  <si>
    <t>Nábytkové vybavení</t>
  </si>
  <si>
    <t>Demonstrační katedra celkové rozměry 3440x861x700. Pracovní deska o tl. min. 25 mm laminovaná oboustranně HPL tl. min 1,5 mm.  demonstrační stůl pro pedagoga.  Uzpůsobený pro maximální flexibilitu a možnosti prezentovat.  Skříňky jsou s dnem, které slouží pro možnost vést rozvody do potřebných míst a z nich se napojovat dál. .Standardní minimální použité materiály: Konstrukce nábytku je z oboustranně laminované dřevotřískové desky tloušťky min. 19 mm, pohledové hrany jsou lepeny min. 2 mm ABS hranou, nepohledové min. 1 mm ABS hranou, lepeny jsou voděodolným PUR lepidlem. Korpusy lepené v lisu. Pracoviště je osazeno 1 ks chemicky odolného nerezového dřezu a 1 ks vodovodních baterií. Sestava je tvořena, 1x dřezová skřínka, 2x dvoudveřová skřínka, 1x skřínka na elektro, 1x PC stůl. Záruka je min. 5 let. Součástí stolu je zdroj napájecí univerzální.</t>
  </si>
  <si>
    <t>ICT / AV technologie</t>
  </si>
  <si>
    <t>Pomůcky</t>
  </si>
  <si>
    <t>Pro kahany s kartuší na propan/butan s automaticky zavírajícím pojistným ventilem. Rozměry: Výška kahanu s kartuší 160 mm. Rozsah dodávky: Kahan s 1 kartuší. Cena včetně dopravy.</t>
  </si>
  <si>
    <t>Přenosný laboratorní kahan</t>
  </si>
  <si>
    <t xml:space="preserve">Vnější rozměry stolu (š x h x v) 1300 x 650 x 760 mm. Konstrukce vyrobená z kovových plochooválných a tunelových profilů o rozměru 55x35, 80x25 mm s tloušťkou stěny min. 2mm, ošetřených přáškový lakem v odstínech RAL dle přání zákazníka. Pracovní plocha z oboustranně laminované dřevotřískové desky tl. 22 mm s ABS hranou o tl. min. 2 mm nalepenou voděodolným PUR lepidlem. Konstrukce je krytována z čelní a jedné boční strany laminovanou dřevotřískovou deskou o tl. 19 mm s ABS hranou tl. min. 2 mm na pohledových a min. 1 mm na nepohledových hranách. Stůl je z jedné strany osazen závěsným uzamykatelným kontejnerem s 4  zásuvkou. Součástí stolu je PC box s průchodkami. Kontejner je vyroben z oboustranně laminovaných dřevotřískových desek o tl. 19 mm s ABS hranou tl. min. 2 mm na pohledových a tl. min. 1 mm na nepohledových hranách. </t>
  </si>
  <si>
    <t>Katedra učitele</t>
  </si>
  <si>
    <t>Výškově nastavitelná, pojízdná a otočná židle s ergonomickým plastovým šálovým sedákem. Jednodílný sedák s opěrákem má kruhový otvor v opěradle pro jednoduché uchopení.  Plast je polypropylenový, se vzduchovým polštářem, snadno omyvatelný, s jemnou strukturou bez horní perforace a drážek.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t>
  </si>
  <si>
    <t>Učitelská židle</t>
  </si>
  <si>
    <t>Skříň otevřená, 16 x plastový box mělký o rozměrech 312x150x427mm. Rozměry: 1387 x 850 x 500 mm. Korpus vyroben z oboustranně laminovaných dřevotřískových desek tloušťky min. 19 mm. Záda  z laminované dřevotřískové desky tloušťky min. 12 mm uchycené v drážce. Korpus osazen na nepohledových hranách ABS hranou tloušťky min. 1 mm a na pohledových hranách ABS hranou tloušťky min. 2 mm.  Hrany lepeny voděodolným PUR lepidlem. Dekor lamina dle nabídky dodavatele. Záruka min. 5 let.</t>
  </si>
  <si>
    <t>Skříň</t>
  </si>
  <si>
    <t>Skříň 2-dvéřová 1000x2000x500mm, policová, uzamykatelná, druhá polovina 2-dveřová prosklená, policová, uzamykatelná. Korpus vyroben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Dekor lamina - výběr z buk, javor, šedá, bílá. Záruka min. 5 let.</t>
  </si>
  <si>
    <t>Skříňová sestava</t>
  </si>
  <si>
    <t>Veškeré vybavení je uloženo v kufříku. Možné pokusy - Elektrostatika: elektrostatické kyvadlo, různé druhy náboje. Vodiče a izolanty: stejnosměrný proud. Elektrické obvody, dynamika: sestavení jednoduchého elektrického obvodu, zapojování žárovek, ampérmetr, voltmetr, sériové a paralelní zapojení rezistorů, Ohmův zákon, tepelné účinky proudu. Elektrolýza: elektrický proud v kapalinách, elektrolýza síranu měďnatého. Magnetické a nemagnetické látky: magnety, magnetické siločáry, síly působící mezi magnetickými póly, kompas, magnetizace třením, Oerstedův pokus, elektromagnety, magnetizace elektrickým proudem, solenoid, elektromagnet, transformace forem energie na energii elektrickou, elektrický článek, stavba elektrického článku, stavba akumulátoru. Elektromotory: elektromagnetická indukce, princip alternátoru, motor na stejnosměrný proud, elektrický zvonek. Dodává se s návodem k použití. Cena včetně dopravy.</t>
  </si>
  <si>
    <t>Sada Elektřina</t>
  </si>
  <si>
    <t>Sada obsahuje: digitální multimetr, skleněné korýtko s můstky, lžíce na chemikálie, kádinka, kyselina citronová, chlorid sodný, síran měďnatý, lakmusový papírek, uhlíkové elektrody, zinková, měděná a železná elektroda, LED dioda, testovací kabel, snímací svorky a plochá baterie, úložná schránka s víkem. Cena včetně dopravy.</t>
  </si>
  <si>
    <t>Základy elektrochemie</t>
  </si>
  <si>
    <t>Sada umožňuje pokusy: Elektrický obvod, Elektrický obvod se spínačem, Vodič/nevodič, Vedení elektrického proudu v kapalinách, Elektrický obvod s přepínačem, Sériové zapojení, Paralelní zapojení, Sériové zapojení baterií, Měření napětí, Měření velikosti proudu, Elektrický odpor, Tepelný účinek, Elektromagnet, Elektrický zvonek, Relé - pracovní kontakt, Relé - klidový kontakt, Elektromotor, Generátor. Rozměry: 440 mm x 330 mm x 100 mm (kufřík), 120 mm x 90 mm x 23mm (podstavce). Podstavce: Objímky na žárovky, páčkový spínač, páčkový přepínač, zásuvná patice, relé, tlakový spínač, podstavec s držákem baterie. Zásuvné prvky: Elektromotor s kladkou a šňůrou, ruční klika s hřídelem, cívka s jádrem, zvonek, rezistory, krokosvorky, digitální multimetr, sada vzorků materiálů, topný drát, baterie, žárovky, testovací kabel, návod k provádění pokusů, úložný kufr. Cena včetně dopravy.</t>
  </si>
  <si>
    <t>Sada Základní elektrická zapojení</t>
  </si>
  <si>
    <t>Větší sada s výrazně vyšším počtem atomů. Rozměry: Atomy o Ø od 14,5 do 15 mm. Hmotnost: 1,21 kg. Rozsah dodávky: 20 černých atomů teraedrického uhlíku, 22 červených atomů hranatého kyslíku, 14 bílých atomů vodíku, 10 modrých atomů dusíku, 2 tetraedrické, 1 tibipyrový, 13 žlutých atomů síry, 7 fialových atomů fosforu, 7 zelených atomů halogenů, 14 šedých atomů kovů, 86 dlouhých pružných šedých spojek, vytahovač spojek, návod. Cena včetně dopravy.</t>
  </si>
  <si>
    <t>Demonstrační sada Organická a anorganická chemie</t>
  </si>
  <si>
    <t>Model pro žákovská cvičení při vyučování fyziky, chemie a biologie. Model umožňuje názorně předvést velmi zjednodušené struktury "Bohrova modelu atomu". Znázornit lze atomy, izotopy, ionty, konfigurace vzácných plynů, struktury tvorby a vazby prvků, iontové vazby, hmotnost atomů, čísla atomů a zařazení do periodické soustavy prvků. Pomocí modelů atomů je možné sestavovat vlastní molekuly. Rozsah dodávky: Žákovský model se 2 atomy, 30 protony, 30 neutrony a 30 elektrony. Cena včetně dopravy.</t>
  </si>
  <si>
    <t>Interaktivní Bohrův žákovský model atomu</t>
  </si>
  <si>
    <t>Tabule přehledně ukazuje symboly prvků periodické soustavy prvků, tříděné podle skupin a period. U každého prvku jsou uvedeny následující údaje: Chemický symbol, pořadové číslo, bod tání, bod varu, oxidační číslo, objemová hmotnost, atomová hmotnost, konfigurace elektronů, jméno objevitele a rok objevení, název prvku ve 4 jazycích: rusky, polsky, česky a maďarsky. Natištěno na plastovém papíru (150 g/m2), se dvěma očky. Rozměry: 120 x 1­60 cm. Rozsah dodávky: Tabule, tyče. Cena včetně dopravy.</t>
  </si>
  <si>
    <t>Velká periodická tabulka prvků</t>
  </si>
  <si>
    <t>Case s min. 180W zdrojem s účinnosti 93%, výkon CPU min. 11800 bodu dle nezávislého testu cpubenchmark.net, operační paměť 8GB DDR4 2666MHz, pevný SSD disk s kapacitou 256GB s rychlosti čtení/zápisu až 1.6/0.78GB, DVD-RW optická mechanika, Gbit síťová karta, Wifi standardu 802.11ac (2x2), Bluetooth 5.0, čtečka pam. karet, min. 2x DisplayPort a 1x HDMI, 1x USB Type-C, 4x USB 3.1 Gen2, 2x USB 3.1 Gen1, 4x USB 2.0, 2x M.2 PCIe x1-2230, sériový port RS-232, klávesnici a myš stejného výrobce, operační systém s podporu AD (domény), záruka 3 roky, oprava u zákazníka s odezvou do následujícího pracovního dne od nahlášení servisní události. Monitor s viditelnou úhlopříčkou 23,8 palců, rozlišení 1920x1080, panel IPS s LED podsvícením, micro rámeček, jas 250 cd/m2, statický kontrast 1000:1, odezva 5 ms g/g, matný panel; výškově nastavitelný, pivot rotace, usb hub; konektory VGA, DP 1.2, HDMI 1.4, 3x USB3.0; bez integrovaných reproduktorů, záruka 3 roky. Kancelářský balík software nástrojů pro vytváření prezentací, textových dokumentů, editor tabulek, správce elektronické pošty, poznámkového elektronického bloku kompatibilní s Microsoft platformou zajišťující funkčnost se stávajícím vybavením, trvalá licence nevázaná na HW, možný downgrade. Antivirový program. Cena včetně dopravy, instalace, nastavení.</t>
  </si>
  <si>
    <t>PC učitel</t>
  </si>
  <si>
    <t>Ozvučení</t>
  </si>
  <si>
    <t>Polonový pojezd</t>
  </si>
  <si>
    <t>Pylonový pojezd s křídly. Stabilní konstrukce z hliníkových profilů o výšce min.250cm. Rozsah posunu min. 100cm. Rozložení hmotnosti sestavy na stěnu a podlahu. Integrovaný úchyt pro držák projektoru. Boční křídla k interaktivní tabuli pro popisování fixou,nebo křídou.Možnost kombinace: z venku pro psaní křídou, uvnitř pro psaní fixou - nebo naopak, celá fixová, celá křídová. Cena včetně dopravy, instalace, nastavení.</t>
  </si>
  <si>
    <t>Přídavné reproduktory s možností uchycení na pylonový pojezd tabule,2x 20 W. Cena včetně dopravy, instalace, nastavení.</t>
  </si>
  <si>
    <t>Sestava Interaktivní tabule - Ovládání musí být možné dotykem prstu, popisovače nebo jiného předmětu. Ovládání musí být zcela nezávislé na dodávaných popisovačích. Snímací technologie pracuje na principu čtyř kamer a umožňuje rozpoznání min. čtyř současných dotyků a ovládání gesty. Snímací technologie musí dále rozpoznat dotyk prstem, popisovačem a mazací houbičkou a automaticky těmto dotykům přiřadit různou funkci = prst pro ovládání, popisovač pro psaní, houbička pro mazání. Povrch musí být určený pro promítání obrazu = matný, eliminovat odlesky. Povrch musí být magnetický. Povrch nesmí obsahovat žádnou technologii, popisovače bezdrátové,  bezbateriové a mechanicky odolné. Součástí tabule aktivní lišta pro dva popisovače. Výběr požadované barvy popisovače musí být pouhým stiskem tlačítka příslušné barvy. Lišta dále obsahuje tlačítko pro výběr pravého tlačítka myši, tlačítko pro aktivaci klávesnice, spuštění kalibrace. Tabule musí mít rozměry 1994 x 1300 x 165mm, s tolerancí ± 10mm. Aktivní plocha musí vyplňovat celou plochu uvnitř rámu a musí mít úhlopříčku 87“ a rozměry 1877 x 1173mm, s tolerancí ± 10mm. Hmotnost tabule nesmí přesáhnout 27,2 kg. Cena včetně dopravy, instalace, nastavení.</t>
  </si>
  <si>
    <t xml:space="preserve">Stohovatelný do 10 kusů na sebe s kolečky na dvou nohách, rozměry 700x700mm. Stůl je vybaven odkádacím košíkem. Konstrukce z ocelové trubky průměru 38 mm, síly stěny min. 2 mm. Deska stolu je z oboustranně laminované dřevotřískové desky o tloušťce 22 mm, ABS hrany o tloušťce min. 2 mm jsou lepeny voděodolným polyuretanovým lepidlem. Záruka min. 5 let. </t>
  </si>
  <si>
    <t>Žákovský stůl</t>
  </si>
  <si>
    <t>Šálový sedák v kombinaci s kovovou podnoží nabízí ergonomické, pružné sezení, v souladu s estetickými nároky. Ergonomicky tvarovaný sedák i opěrák (se vzduchovým polštářem), hygienický a snadno omyvatelný , šetrný k životnímu prostředí – vyrobený z recyklovatelných plastů , židle jsou stohovatelné, výška sedáku: 30, 34, 38, 42, 46, 50 cm. Jednodílný sedák s opěrákem má kruhový otvor v opěradle pro jednoduché uchopení.  Plast je polypropylenový, se vzduchovým polštářem, snadno omyvatelný, s jemnou strukturou bez horní perforace a drážek. Podnoží z 1 ks ohýbané ocelové trubky (s vevařenou příčkou) průměru min. 22 mm, síla stěny min. 2,5 mm, povrch ošetřen práškovým lakem RAL 9006. Kluzáky v barvě konstrukce podnoží. Židle musí být snadno omyvatelná. Stohování min. 5 ks na sebe, min. 10 ks na pojízdný stojan. Sedáky jsou skořepinové - polypropylenové s vnitřím žebrováním, recyklovatelné. Záruka na židle je min. 5 let.</t>
  </si>
  <si>
    <t>Studentská židle</t>
  </si>
  <si>
    <t>Nástěnná keramická, magnetická tabule o rozměrech 3000 x1200 mm. Hrany ošetřeny hliníkovým profilem s bezpečnostními krytkami v rozích.</t>
  </si>
  <si>
    <t>Nástěnka</t>
  </si>
  <si>
    <t>Demonstrační stůl</t>
  </si>
  <si>
    <t xml:space="preserve">Stůl jednací 1400x600mm, výška 760mm, noha 38mm,rám 40x20mm,šedá 22mm,hr.2mm. Konstrukce nábytku je z oboustranně laminované dřevotřískové desky tloušťky min. 19 mm, pracovní deska min. 22 mm, pohledové hrany jsou lepeny min. 2 mm ABS hranou, nepohledové min. 1 mm ABS hranou, lepeny jsou voděodolným PUR lepidlem. Součástí stolu je kontejner Vnější rozměry korpusu (š x h x v) 450 x 480 x 507 mm. Kontejner je čtyřzásuvkový, pojízdný a zamykací centrálním zámkem. Korpus vyroben z oboustranně laminovaných dřevotřískových desek tl. 19 mm s ABS hranou tl. min. 2 mm na pohledových a ABS hranou tl. min. 1 mm na nepohledových hranách, nalepenou voděodolným PUR lepidlem. Kontejnej je osazen čtyřmi kolečky, z toho dvěma bržděnými.  Záruka je min. 5 let. </t>
  </si>
  <si>
    <t>Stůl jednací</t>
  </si>
  <si>
    <t xml:space="preserve">Výškově nastavitelná, pojízdná a otočná židle s ergonomickým plastovým šálovým sedákem. Jednodílný sedák s opěrákem má kruhový otvor v opěradle pro jednoduché uchopení.  Plast je polypropylenový, se vzduchovým polštářem, snadno omyvatelný, s jemnou strukturou bez horní perforace a drážek.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 </t>
  </si>
  <si>
    <t>Židle</t>
  </si>
  <si>
    <t>2ks 2 dvéřová uzamykatelná, policová, 800x2000x500 mm. 3 ks 2 dvéřová, spodní část uzamykatelná, druhá polovina otevřená, policová. Rozměr 800x2000x500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Součástí je šatní panel. Záruka min. 5 let.</t>
  </si>
  <si>
    <t>Sestava skříň</t>
  </si>
  <si>
    <t>Spodní dřezová skříňka, 2x dveře. Rozměr 900x722x580 mm. 1x dřez + vodovodní páková baterie.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</si>
  <si>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Kuchyňská skříňka spodní</t>
  </si>
  <si>
    <t>Vysoká skříň na vestavnou lednici, dvoje křídlová dvířka, za oběma prostor pro lednici, popř. mrazák; prostory pro vestavné spotřebiče 88 cm, 60/58/205 cm, dvířka před lednicí mají funkci tichého dovření. Rozměr 600x2100x580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</si>
  <si>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Spodní skříňka se třemi úzkými zásuvkami a jednou velkou zásuvkou. Rozměr 600x722x580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</si>
  <si>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Spodní skříňka s jedněmi křídlovými dvířky. Rozměr 600x722x580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</si>
  <si>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Skříň pro vestavnou troubu se zásuvkou, nad ní prostor pro troubu, popř. sporák. Rozměr 600x722x580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</si>
  <si>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Skříň pro vestavnou myčku. Rozměr 600x722x580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min. 5 let.</t>
  </si>
  <si>
    <t>Skříň, 2x dveře, policová. Kuchyňská skřínka horní. Rozměr 600x600x320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</si>
  <si>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Kuchyňská skříňka horní</t>
  </si>
  <si>
    <t>Skříň, 2x dveře, policová. Kuchyňská skřínka horní. Rozměr 900x600x320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</si>
  <si>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Pracovní deska s posformingovou hranou, kdy laminát o tloušťce min. 0,6 mm plynule přechází z plochy na přední hranu a vytváří tak bezešvý a hladký povrch. Posformingová hrana je opatřena speciální stabilizační vrstvou, zvyšující mechanickou i optickou kvalitu hrany a odolnost proti nárazu. Ostatní viditelné hrany olepeny hranou ve stejném dekoru. V pracovní desce jsou vyfrézované otvory pro vestavěné spotřebiče, dřezy a baterie. Celková tloušťka desky je min. 38 mm +/- 0,2mm. Celkový rozměr š x v x h 5700 x 38 x 600 mm (délkové napojení max. ze dvou kusů).</t>
  </si>
  <si>
    <t>Pracovní deska</t>
  </si>
  <si>
    <t xml:space="preserve"> Počet varných zón: 3 (1x Duální zóna), Ovládání: Integrovaný dotykový ovládací panel , Ukazatel zbytkového tepla, Funkce: Booster, Dětský zámek, Časovač 3x, Minutka, Rozměr: 580 x 520 mm, R=5 Výřez: 560 x 490 mm.</t>
  </si>
  <si>
    <t>Vestavná indukční deska</t>
  </si>
  <si>
    <t>Počet funkcí: 9 + Čištění, Kapacita: 66 litrů, Ovládání: Elektronické, Displej + 2 Ovládací knoflíkyDvířka: Studená, 3 Skla, Druhy ohřevu: Multifunkční pečení, Komfortní funkce: Systém odvětrávání vnitř. prostoru pro odvádění přebytečné páry, Elektronický dotykový časovač, Příslušenství: 2 Chromované závěsné boční rošty, 1 Mělký a 1 Hluboký smaltovaný plech, 1 Chromovaný rošt.</t>
  </si>
  <si>
    <t>Vestavná trouba</t>
  </si>
  <si>
    <t>6 Polic z bezpečnostního skla, 2 Zásuvky na zeleninu (Z toho 1 Crispzone zásuvka s regulací vlhkosti HumidityControl), 6 Přihrádek ve dveřích, 1 Přihrádka Multibox na ml. výrobky ve dveřích, Zásobník na vejce, LED osvětlení ze stropu, Chromový držák na lahve.</t>
  </si>
  <si>
    <t>Vestavná chladnička</t>
  </si>
  <si>
    <t>Hlučnost: 49 dB(A), Spotřeba energie: 1,04 kWh (při EKO programu), Spotřeba vody: 11 l (při EKO programu), Energetická třída: A+, Účinnost mytí/sušení: A/A, Teploty mytí: 3 (50 °C, 55 °C, 65 °C), Programy: 6 (Eko 50 °C, Intenzivní 65 °C, Normální 55 °C, Rychlý 50 °C, Předmytí, Poloviční náplň 50 °C).</t>
  </si>
  <si>
    <t>Vestavná myčka nádobí</t>
  </si>
  <si>
    <t>Nábytkové vybavení / spotřebiče</t>
  </si>
  <si>
    <t>Vnější rozměry stolu (š x h x v) 1600 x650 x 760 mm. Konstrukce vyrobená z kovových plochooválných profilů o rozměru 50x30mm a profilů 30x30mm s tloušťkou stěny min. 2mm, ošetřených přáškový lakem v odstínech RAL dle přání zákazníka. Stůl doplněný přes celou šíři o kabelový kanál s horní odklápěcí uzamykatelnou deskou. Kabelový kanál je opatřen průchodkami pro možnost propojení dvou a více stolů. Deska stolu a odklápěcí deska je vyrobená z laminované dřevotřískové desky o tl. 22 mm s ABS hranou o tl. min. 2mm nalepenou voděodolným PUR lepidlem. Konstrukce kabelového kanálu je vyrobena z laminované dřevotřískové desky o tl. 19mm s ABS hranou o tl. 2mm nalepenou voděodolným PUR lepidlem. Deska stolu a kabelový kanál je vyroben z totožného dekoru laminované dřevotřískové desky. Záruka min. 5 let.</t>
  </si>
  <si>
    <t xml:space="preserve">Stůl jednací 1200x600mm, výška 760mm, noha 38mm,rám 40x20mm,šedá 22mm,hr.2mm. Konstrukce nábytku je z oboustranně laminované dřevotřískové desky tloušťky min. 19 mm, pracovní deska min. 22 mm, pohledové hrany jsou lepeny min. 2 mm ABS hranou, nepohledové min. 1 mm ABS hranou, lepeny jsou voděodolným PUR lepidlem. Záruka je min. 5 let. </t>
  </si>
  <si>
    <t>6ks skříň 2-dvéřová 800x800x400mm, policová, uzamykatelná. Jedná se o nástavec včetně soklu, tyče a žebříku. 6ks 2 dvéřová, spodní část uzamykatelná, druhá polovina otevřená, policová. Rozměr 800x2000x400 mm. Korpus vyroben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</si>
  <si>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 xml:space="preserve">Židle pojízdná,výškově stavitelná,chromový kříž+píst, bukový šálový sedák z bukové min. 11-vrstvé překližky s perforovaným opěrákem. Židle je včetně čalouněného panelu. Záruka min. 5 let. </t>
  </si>
  <si>
    <t>Žákovské a učitelská židle</t>
  </si>
  <si>
    <t>Monitor s viditelnou úhlopříčkou 23,8 palců, rozlišení 1920x1080, panel IPS s LED podsvícením, micro rámeček, jas 250 cd/m2, statický kontrast 1000:1, odezva 5 ms g/g, matný panel; výškově nastavitelný, pivot rotace, usb hub; konektory VGA, DP 1.2, HDMI 1.4, 3x USB3.0; bez integrovaných reproduktorů, záruka 3 roky. Dokovací stanice rozšiřující konektivitu vybraných typu notebooku. Obsahuje 2x DP Out, 1x VGA Out, 1x LAN, 1x LineIn a LineOut, 4x USB 3.0. Notebook s FullHD IPS matným displejem 15,6" a LED podsvícením, výkon CPU min. 5250 bodu dle nezávislého testu cpubenchmark.net, operační paměť 8GB DDR4, pevný SSD s kapacitou 256GB, Gbit síťová karta, WiFi stadardu ac (2x2) + BT4.2, min. video výstup 1x HDMI, 1x USB-C, 2x USB 3.1 a 1x USB 2.0, čtečka otisků prstů, čtečka SD karet, podsvícena klávesnice s numerickou části, hmotnost max. 2.1kg, 3-článková lithium-iontová baterie - výdrž na baterie až 9 hodin, operační systém s podporu AD (domény). Set bezdrátové klávesnice a myši, funkční na 2.4GHz pásmu s dosahem až 10 metrů, váha klávesnice max. 880g, včetně USB přijímače. Kancelářský balík software nástrojů pro vytváření prezentací, textových dokumentů, editor tabulek, správce elektronické pošty, poznámkového elektronického bloku kompatibilní s Microsoft platformou zajišťující funkčnost se stávajícím vybavením, trvalá licence nevázaná na HW, možný downgrade. Antivirový program. Cena včetně dopravy, instalace, nastavení.</t>
  </si>
  <si>
    <t>PC set</t>
  </si>
  <si>
    <t>Technologie tisku FDM, tisková plocha 250x 210x 210mm, celkový modelovací prostor 11.025cm3, výška vrstvy 0.05mm, tryska 0.4mm, tiskový materiál je struna 1.75mm, rychlost tisku 200+ mm/s, IR senzor filamentu, podporuje materiály ABS, PLA, PETT, HIPS, Laywood, Laybrick, Bronzefill, ASA, T-Glase,filamenty s uhlíkovým vláknem, polykarbonát, plně automatická kalibrace tiskové plochy, bezúdržbová tisková plocha, vyhřívaná magnetická podložka s vyměnitelnými tiskovými pláty, detekce a zotavení ze ztráty přívodu energie, LCD displej, čtečka SD, USB 2.0. Cena včetně dopravy, instalace, nastavení.</t>
  </si>
  <si>
    <t>3D tiskárna</t>
  </si>
  <si>
    <t xml:space="preserve">Barevná, multifunkční, A3 LED tiskárna, kopírka, skener, fax, 23 stran za minutu černobíle(A4), 23 stran za minutu barevně(A4), 1200x 600dpi, 1.26GB, 250GB HDD, duplex, RADF, USB, LAN. </t>
  </si>
  <si>
    <t>LED tiskárna</t>
  </si>
  <si>
    <t>Hoblice pro 4 osoby, buková průběžná spárovka, povrchová úprava lak nebo olej. Součástí hoblice jsou 4x svěráky typu quick release, koryto na nářadí. Rozměry včetně svěráku 1420 mm x 1420 mm x 840 mm. Svěráky mají centrální šroub a dvě vodící lišty pro přesné a pevné vedení. Uprostřed hoblice je čtverec 600x600mm, který při otočení může sloužit jako koryto pro odložení nářadí nebo zbytků materiálu nebo vytvoří rovnou plochu hoblice. Jako příslušenství lze zakoupit 1 nebo 2 uzamykatelné skříně pod hoblici, které nabízejí dostatek prostoru pro odložení méně používaného nářadí.</t>
  </si>
  <si>
    <t>Pracovní stůl</t>
  </si>
  <si>
    <t>Skříň 2 dvéřová uzamykatelná, policová, 800x2000x400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</si>
  <si>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Skříně</t>
  </si>
  <si>
    <t>Skříň 2 dvéřová, spodní část uzamykatelná, druhá polovina otevřená, policová. Rozměr 800x2000x400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</si>
  <si>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 xml:space="preserve">Výuková krabička obsahuje 7 pomůcek k procvičení DESETINNÝCH ČÍSEL a jedno CD v PDF s hrami, pohádkou a procvičováním (vše opatřeno řešením), z něhož může učitel libovolně tisknout. Každá pomůcka má u sebe stručný návod k použití a také buď samokontrolovací karty s řešením, nebo zalaminovaný list s řešením. Cena včetně dopravy. </t>
  </si>
  <si>
    <t>Výuková krabička desetiná čísla</t>
  </si>
  <si>
    <t>Výuková krabička obsahuje 7 pomůcek k procvičení DESETINNÝCH ČÍSEL a jedno CD v PDF s hrami, pohádkou a procvičováním (vše opatřeno řešením), z něhož může učitel libovolně tisknout. Každá pomůcka má u sebe stručný návod k použití a také buď samokontrolovací karty s řešením, nebo zalaminovaný list s řešením. Cena včetně dopravy.</t>
  </si>
  <si>
    <t>Výuková krabička celá čísla</t>
  </si>
  <si>
    <t>Výuková krabička procenta</t>
  </si>
  <si>
    <t>Výuková krabička mocniny a odmocniny</t>
  </si>
  <si>
    <t>Tělesa a jejich pláště sada</t>
  </si>
  <si>
    <t>Tělesa zahrnují: kužel, kouli, polokouli, kostku, válec, obdélníkový hranol, šestihranný hranol, trojúhelníkový hranol, čtvercovou pyramidu a trojúhelníkovou pyramidu. Tvary jsou přibližně 15 cm vysoké. Cena včetně doravy.</t>
  </si>
  <si>
    <t>Velká plnící tělesa</t>
  </si>
  <si>
    <t xml:space="preserve">Žákovský stůl, stohovatelný do 10 kusů na sebe s kolečky na dvou nohách, rozměry 700x700mm. Stůl je vybaven odkádacím košíkem. Konstrukce z ocelové trubky průměru 38 mm, síly stěny min. 2 mm. Deska stolu je z oboustranně laminované dřevotřískové desky o tloušťce 22 mm, ABS hrany o tloušťce min. 2 mm jsou lepeny voděodolným polyuretanovým lepidlem. Záruka min. 5 let. </t>
  </si>
  <si>
    <t>Žákovská židle</t>
  </si>
  <si>
    <t xml:space="preserve"> Lavice přizpůsobena pro osazení techniky jazykové laboratoře. Lavice pro jednoho studenta o vnějších rozměrech š-880 x h-600 x v-757mm, 4x kabelová průchodka. Možnost jednoduchého spojení 2 stolů do jednoho a vytvoření dvojlavice. Stůl přizpůsoben pro spojení 2 a více stolů dohromady a vytvoření podélného layoutu sezení. Možnost napojení stolu na kabelový žlab pro spojení 4 stolů. Nástavec na žákovský stůl pro LCD monitor, umožňující zasunutí klávesnice a pohyb ruky s myší. Konstrukce nábytku je z oboustranně laminované dřevotřískové desky tloušťky min. 19 mm, pohledové hrany jsou lepeny min. 2
 mm ABS hranou, nepohledové min. 1 mm ABS hranou, lepeny jsou voděodolným PUR lepidlem. 1x kabelová průchodka.</t>
  </si>
  <si>
    <t xml:space="preserve">Žákovský stůl - stohovatelný do 10 kusů na sebe s kolečky na dvou nohách, rozměry 700x700mm. Stůl je vybaven odkádacím košíkem. Konstrukce z ocelové trubky průměru 38 mm, síly stěny min. 2 mm. Deska stolu je z oboustranně laminované dřevotřískové desky o tloušťce 22 mm, ABS hrany o tloušťce min. 2 mm jsou lepeny voděodolným polyuretanovým lepidlem. Záruka min. 5 let. </t>
  </si>
  <si>
    <t>Žákovský stůl - stohovatelný</t>
  </si>
  <si>
    <t>Židle žákovská</t>
  </si>
  <si>
    <t xml:space="preserve"> Skříň 2 dvéřová uzamykatelná, policová, 1000x2000x400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</si>
  <si>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Skříně:</t>
  </si>
  <si>
    <t>Skříň otevřený regál s mezistěnou, rozměr 1000x2000x400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</si>
  <si>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Skříň otevřený regál s mezistěnou, rozměr 1000x800x400 mm. Jedná se o nástavec včetně soklu, tyče a žebříku.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</si>
  <si>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 xml:space="preserve">Stůl 1400x600mm, výška 760mm, noha 38mm,rám 40x20mm,šedá 22mm,hr.2mm. Konstrukce nábytku je z oboustranně laminované dřevotřískové desky tloušťky min. 19 mm, pracovní deska min. 22 mm, pohledové hrany jsou lepeny min. 2 mm ABS hranou, nepohledové min. 1 mm ABS hranou, lepeny jsou voděodolným PUR lepidlem. Sočástí je kontejner s rozměry korpusu (š x h x v) 450 x 480 x 507 mm. Kontejner je čtyřzásuvkový, pojízdný a zamykací centrálním zámkem. Korpus vyroben z oboustranně laminovaných dřevotřískových desek tl. 19 mm s ABS hranou tl. min. 2 mm na pohledových a ABS hranou tl. min. 1 mm na nepohledových hranách, nalepenou voděodolným PUR lepidlem. Kontejnej je osazen čtyřmi kolečky, z toho dvěma bržděnými. Záruka je min. 5 let. </t>
  </si>
  <si>
    <t>Stůl</t>
  </si>
  <si>
    <t xml:space="preserve">Židle: </t>
  </si>
  <si>
    <t>Kabinet - Nábytkové vybavení</t>
  </si>
  <si>
    <t xml:space="preserve">2ks 2 dvéřová uzamykatelná, policová, 800x2000x500 mm. 3ks 2 dvéřová, spodní část uzamykatelná, druhá polovina otevřená, policová. Rozměr 800x2000x500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Včetně šatního panelu. Záruka min. 5 let. </t>
  </si>
  <si>
    <t xml:space="preserve">2ks jednacích stolů o rozměrech: (1. část - 1800x800mm, 2. část 1600x800mm) výška 760mm, noha 38mm,rám 40x20mm,šedá 22mm,hr.2mm. Konstrukce nábytku je z oboustranně laminované dřevotřískové desky tloušťky min. 19 mm, pracovní deska min. 22 mm, pohledové hrany jsou lepeny min. 2 mm ABS hranou, nepohledové min. 1 mm ABS hranou, lepeny jsou voděodolným PUR lepidlem. 2x pojízdný zásuvkový  kontejner Záruka je min. 5 let. </t>
  </si>
  <si>
    <t>Pracovní stůl set</t>
  </si>
  <si>
    <t>2ks - skříň 2 dvéřová uzamykatelná, policová, 1000x2000x400 mm. 3ks - skříň 2 dvéřová, spodní část uzamykatelná, druhá polovina otevřená, policová. Rozměr 800x2000x400 mm. Korpus celé sestavy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min. 5 let.</t>
  </si>
  <si>
    <t>Sestava skříně</t>
  </si>
  <si>
    <t>PC sestava</t>
  </si>
  <si>
    <t>ICT</t>
  </si>
  <si>
    <t>Pomůcky matematika</t>
  </si>
  <si>
    <t>Pomůcky zeměpis</t>
  </si>
  <si>
    <t>Inverzní LCD displej</t>
  </si>
  <si>
    <t>Demonstrující pohyb planet okolo Slunce. Možnost rozsvícení Slunce a rotace planet. Provoz na 4 kusy baterie LR6 1,5 V. Velikost + - 50 x 50 x 30 cm. Cena včetně dopravy.</t>
  </si>
  <si>
    <t>Mini planetárium</t>
  </si>
  <si>
    <t xml:space="preserve">Sada obsahuje: stativový materiál, nádoba na vodu, tavicí kelímek, Erlenmeyerova baňka, odsávací baňka, plastová nádobka, plastový trychtýř, konvekční trubka, horkovzdušný balón s hořákem, kovová fólie, teploměr, stříkačka, bimetalový proužek, trubka: hliník, sklo, lihový kahan s držákem a drátěnou síťkou, barvivo, hadice se spojkou, gumová hadice, černá deska pro pokusy se vzduchovým polštářem, nafukovací balonek s ventilem, zkumavka, gumová zátka, plovák, čajová svíčka, izolační blok, žáruvzdorná podložka, návod k provádění pokusů, příručka pro učitele, úložný kufr. Rozměry: + - 440 x 330 x 100 mm. Cena včetně dopravy. </t>
  </si>
  <si>
    <t>Sada Slunce</t>
  </si>
  <si>
    <t xml:space="preserve">Transparentní tělo s otočným středem a stupnicí, plovoucí střelka, pevná plastová konstrukce, velikost min. 9 x 6,5 cm, průměr 55 mm. Cena včetně dopravy. </t>
  </si>
  <si>
    <t>Mapový kompas</t>
  </si>
  <si>
    <t>Velikost každého kusu: 2 x 2 cm. Kombinace 10 horninotvorných minerálů a 30 hornin vysvětluje nejdůležitější souvislosti petrografie a umožňuje žákovi samostatné vypracování prvních úkolů pro určení hornin. Kolekce dodávaná ve 2 robustních plastových boxech s přihrádkami. Jednotlivé kusy minerálů jsou velké zhruba 2×2 cm a jsou označeny čísly odpovídajícími seznamu. Cena včetně dopravy</t>
  </si>
  <si>
    <t>Kolekce minerálů a hornin</t>
  </si>
  <si>
    <t xml:space="preserve">Puzzle obsahuje: 36 odnímatelných dílků států, 26 odnímatelných dílků vlajek. Rozměry min. 45 x 36 cm. Cena včetně dopravy. </t>
  </si>
  <si>
    <t>Evropské státy puzzle</t>
  </si>
  <si>
    <t>Názorný, trojrozměrný model Slunce, Země a Měsíce. Země a Měsíc ve dvou různých velikostech. Možné vysvětlení jevů: den a noc, pohyb Slunce na obloze, roční období, proměnlivá délka denního světla, fáze Měsíce, zatmění Slunce a Měsíce a jejich cykly. Napájení pro světelný zdroj: 100–240 V AC / 6 V DC. Rozměry min. 655 mm x 170 mm x 265 mm (d x š x v). Hmotnost max. 2,45 kg. Rozsah dodávky: Tellurium se Zemí a Měsícem ve dvou velikostech, datumové karty, karty zatmění Slunce, zatmění Měsíce a fáze měsíce, malá figurka, sluneční hodiny, napájecí zdroj, podrobně ilustrovaný návod. Cena včetně dopravy.</t>
  </si>
  <si>
    <t xml:space="preserve">Stavebnice Síla větru </t>
  </si>
  <si>
    <t>Barometr</t>
  </si>
  <si>
    <t>Lavice</t>
  </si>
  <si>
    <t>Ptačí budka</t>
  </si>
  <si>
    <t>Domeček pro ježky</t>
  </si>
  <si>
    <t>Hmyzí domeček</t>
  </si>
  <si>
    <t>Krmítko pro ptáky</t>
  </si>
  <si>
    <t>Dřevěný stul meteo stanice</t>
  </si>
  <si>
    <t>Dodávka venkovního vybavení pro ZŠ Střílky</t>
  </si>
  <si>
    <t>Možnost kalibrace – nastavení odchylky měřených hodnot (vnitřní a vnější teploty a relativní vlhkosti, absolutního barometrického tlaku, směru a rychlosti větru, srážek), zobrazení hodnoty vnějšího rosného bodu, teplotního indexu a hodnoty Wind Chill, možnost nastavení alarmu horní a dolní meze, vnitřní a vnější teploty a relativní vlhkosti, možnost nastavení alarmu horní meze rychlosti a nárazu větru a úhrnu srážek, paměť na naměřené maximální hodnoty vnitřní a vnější teploty a relativní vlhkosti, bar. tlaku, UV indexu, intenzity světla, srážek a rychlosti větru, paměť na naměřené minimální hodnoty vnitřní a vnější teploty a relativní vlhkosti a bar. tlaku, možnost připojení k internetu pomocí Wi-fi, přenos dat na servery webových služeb: Weather Underground, Weather Cloud, Weather Observations, možnost zobrazení naměřených hodnot na mobilním zařízení. Cena včetně dopravy.</t>
  </si>
  <si>
    <t>Inverzní LCD displej hlavní části o rozměrech min. 156 x 76 mm, stálé osvětlení displeje s možností dvou stupňů jasu, nebo vypnutí osvětlení napájení hlavní jednotky síťovým adaptérem (nutné pro přenos dat přes Wi-Fi) a bateriemi nastavení času z internetu, nebo manuálně zobrazení času ve 12ti, nebo 24 hodinovém formátu, datum se zkratkou názvu dne, časová zóna (-12 až +12 hodin), budík, velikost číslic: čas 12 mm, datum 8mm, UV index 11 mm, intenzita osvětlení 11 mm, teplota a rel. vlhkost 14 mm, srážky 13 mm, rychlost větru 5 mm, bar. tlak 8 mm, ikona příjmu signálu z integrovaného čidla, ikona Wi-Fi připojení, dotyková tlačítka, zvukový signál stisku tlačítka s možností vypnutí, předpověď počasí na 12 až 24 hodin (slunečno, polojasno, oblačno, déšť, sněžení), ikony fáze Měsíce, integrované bezdrátové čidlo pro měření vnější teploty a relativní vlhkosti, srážek, rychlosti a směru větru, UV záření a intenzity osvětlení, přenos dat z bezdrátového čidla na frekvenci 868 MHz, zobrazení vnitřní a vnější teploty (°F nebo °C) a relativní vlhkosti (%), zobrazení hodnoty barometrického tlaku, historie vývoje průměrného barometrického tlaku za uplynulých 12, 24, 48 a 72 hodin, zobrazení absolutního, nebo relativního barometrického tlaku v hPa, inHg nebo mmHg, šipky vývoje vnější a vnitřní teploty, relativní vlhkosti a barometrického tlaku, měření dešťových srážek (in nebo mm), úhrn hodinový, denní, týdenní, měsíční, celkový (mm, in), měření rychlosti větru v km/h, mph, knots (uzly), m/s nebo bft měření nárazu větru, měření směru větru, měření UV záření, měření intenzity světla (kfc, klx, W/m2).</t>
  </si>
  <si>
    <t>Dodávka výpočetní techniky, nábytkového vybavení pro ZŠ Střílky</t>
  </si>
  <si>
    <t>Dodávka výpočetní techniky, audiovizuální techniky, nábytkového vybavení pro ZŠ Střílky</t>
  </si>
  <si>
    <t>Dodávka výpočetní techniky, audiovizuální techniky, pomůcek, nábytkového vybavení pro ZŠ Střílky</t>
  </si>
  <si>
    <t>Rozměry: min. 180×145×72 cm, materiál: borovice, Šířka materiálu: min. 30 mm.</t>
  </si>
  <si>
    <t>Budka má dostatečně silné stěny tak, aby ptáčkům nebyla zima.  Dokonale vyhlazená a vybroušená z venku, uvnitř je materiál drsný a zvláště neupravený, budku lze zavěsit na strom či zeď, materiá dřevo, průměr otvoru: + - 35 mm, celková výška s úchytem: min. 49 cm, rozměry: + - 34x15x15 cm.</t>
  </si>
  <si>
    <t>Střecha pokrytá bitumenem (pryskyřicí) na ochranu před sněhem a deštěm, upevněna stahovacím uzávěrem, tloušťka stěny: min. 1,5 cm, vnitřní rozměry: min. 37 x 14 x 25 cm (Š x V x H) - odpovídá + - 925 cm2 / 12950 cm3, podlahové lišty na ochranu před vlhkostí.</t>
  </si>
  <si>
    <t>Možnost umístění na zeď, strom. Velikost + - 30x30 cm.</t>
  </si>
  <si>
    <t>Materiál dřevo, rozměr + - 16x23.5x25x5 cm.</t>
  </si>
  <si>
    <t xml:space="preserve">Stůl o rozměrech + - 20x30 cm. Venkovní úprava. </t>
  </si>
  <si>
    <t xml:space="preserve">Stavebnice obsahuje min. 133 dílů. Umožňuje sestavení zařízení měnící větrnou energii na pohyb, či výrobu elektrické energie. Umožňuje sestavení nabíjecí stanice k ukládání elektrické energie. Umožňuje sestavit různé větrné elektrárny nebo několik doravních prostředků, které používají elektrickou energii s přeměnou na pohyb. Součástí návod s náměty na experimetny. Cena včetně dopravy. </t>
  </si>
  <si>
    <t xml:space="preserve">Barometr pro stanovení nadmořské výšky místa, určení výškových rozdílů, předpověď počasí. Robustní ručičkový přístroj s přehlednou přestavitelnou výškovou a pevnou barometrickou stupnicí. Bezbateriový, výškoměr 0…5000 m, rozlišení 20 m, barometr 580...1040 hPa, rozlišení 5 hPa. Rozměry min. 85 × 68 × 28 mm. Cena včetně dopravy. </t>
  </si>
  <si>
    <t xml:space="preserve">Min. 16-ti dílná sada pro výuku pláště, povrchu a objemu těles. Min. 8 různých těles z plexiskla, výška cca 8 cm. Rozkládací pláště z barevného plastu. Odnímatelné podstavy těles. Cena včetně dopravy.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</si>
</sst>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2"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9"/>
      <color theme="1"/>
      <name val="Calibri"/>
      <family val="2"/>
      <charset val="238"/>
      <scheme val="minor"/>
    </font>
    <font>
      <sz val="8"/>
      <name val="Calibri"/>
      <family val="2"/>
      <charset val="238"/>
      <scheme val="minor"/>
    </font>
    <font>
      <b/>
      <sz val="9"/>
      <color theme="1"/>
      <name val="Calibri"/>
      <family val="2"/>
      <charset val="238"/>
      <scheme val="minor"/>
    </font>
    <font>
      <u/>
      <sz val="11"/>
      <color theme="10"/>
      <name val="Calibri"/>
      <family val="2"/>
      <charset val="238"/>
      <scheme val="minor"/>
    </font>
    <font>
      <sz val="10"/>
      <name val="Arial CE"/>
      <charset val="238"/>
    </font>
    <font>
      <sz val="10"/>
      <name val="Arial"/>
      <family val="2"/>
      <charset val="238"/>
    </font>
    <font>
      <sz val="11"/>
      <color theme="1"/>
      <name val="Calibri"/>
      <family val="2"/>
      <charset val="238"/>
      <scheme val="minor"/>
    </font>
    <font>
      <sz val="10"/>
      <name val="Arial"/>
      <charset val="23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s>
  <cellStyleXfs count="8">
    <xf numFmtId="0" fontId="0" fillId="0" borderId="0"/>
    <xf numFmtId="0" fontId="7" fillId="0" borderId="0" applyNumberFormat="0" applyFill="0" applyBorder="0" applyAlignment="0" applyProtection="0"/>
    <xf numFmtId="0" fontId="8" fillId="0" borderId="0"/>
    <xf numFmtId="0" fontId="9" fillId="0" borderId="0"/>
    <xf numFmtId="0" fontId="10" fillId="0" borderId="0"/>
    <xf numFmtId="0" fontId="11" fillId="0" borderId="0"/>
    <xf numFmtId="44" fontId="11" fillId="0" borderId="0" applyFont="0" applyFill="0" applyBorder="0" applyAlignment="0" applyProtection="0"/>
    <xf numFmtId="9" fontId="11" fillId="0" borderId="0" applyFon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vertical="center"/>
    </xf>
    <xf numFmtId="0" fontId="0" fillId="0" borderId="0" xfId="0" applyProtection="1">
      <protection locked="0"/>
    </xf>
    <xf numFmtId="0" fontId="0" fillId="0" borderId="0" xfId="0"/>
    <xf numFmtId="4" fontId="0" fillId="0" borderId="0" xfId="0" applyNumberFormat="1"/>
    <xf numFmtId="0" fontId="0" fillId="0" borderId="0" xfId="0" applyAlignment="1">
      <alignment horizontal="right" vertical="center"/>
    </xf>
    <xf numFmtId="0" fontId="4" fillId="0" borderId="0" xfId="0" applyFont="1"/>
    <xf numFmtId="0" fontId="6" fillId="0" borderId="0" xfId="0" applyFont="1"/>
    <xf numFmtId="0" fontId="0" fillId="0" borderId="0" xfId="0" applyFont="1"/>
    <xf numFmtId="0" fontId="6" fillId="0" borderId="0" xfId="0" applyFont="1" applyProtection="1">
      <protection locked="0"/>
    </xf>
    <xf numFmtId="0" fontId="0" fillId="0" borderId="0" xfId="0" applyAlignment="1" applyProtection="1">
      <alignment horizontal="right" vertical="center"/>
      <protection locked="0"/>
    </xf>
    <xf numFmtId="0" fontId="4" fillId="0" borderId="0" xfId="0" applyFont="1" applyProtection="1">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4" fontId="4" fillId="0" borderId="0" xfId="0" applyNumberFormat="1" applyFont="1"/>
    <xf numFmtId="0" fontId="3" fillId="0" borderId="7" xfId="0" applyFont="1" applyFill="1" applyBorder="1" applyAlignment="1">
      <alignment horizontal="center" vertical="center" textRotation="90"/>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left" vertical="center" wrapText="1"/>
    </xf>
    <xf numFmtId="0" fontId="2" fillId="0" borderId="12" xfId="0" applyFont="1" applyFill="1" applyBorder="1" applyAlignment="1" applyProtection="1">
      <alignment vertical="center" wrapText="1"/>
      <protection locked="0"/>
    </xf>
    <xf numFmtId="4" fontId="2" fillId="0" borderId="12" xfId="0" applyNumberFormat="1" applyFont="1" applyFill="1" applyBorder="1" applyAlignment="1" applyProtection="1">
      <alignment vertical="center"/>
      <protection locked="0"/>
    </xf>
    <xf numFmtId="4" fontId="2" fillId="0" borderId="12" xfId="0" applyNumberFormat="1" applyFont="1" applyFill="1" applyBorder="1" applyAlignment="1">
      <alignment vertical="center"/>
    </xf>
    <xf numFmtId="0" fontId="5" fillId="0" borderId="12" xfId="0" applyFont="1" applyFill="1" applyBorder="1" applyAlignment="1">
      <alignment horizontal="center" vertical="center"/>
    </xf>
    <xf numFmtId="0" fontId="5" fillId="0" borderId="10" xfId="0" applyFont="1" applyFill="1" applyBorder="1" applyAlignment="1">
      <alignment vertical="center" wrapText="1"/>
    </xf>
    <xf numFmtId="0" fontId="5" fillId="0" borderId="10" xfId="0" applyFont="1" applyFill="1" applyBorder="1" applyAlignment="1">
      <alignment horizontal="left" vertical="center" wrapText="1"/>
    </xf>
    <xf numFmtId="0" fontId="2" fillId="0" borderId="10" xfId="0" applyFont="1" applyFill="1" applyBorder="1" applyAlignment="1" applyProtection="1">
      <alignment vertical="center" wrapText="1"/>
      <protection locked="0"/>
    </xf>
    <xf numFmtId="4" fontId="2" fillId="0" borderId="10" xfId="0" applyNumberFormat="1" applyFont="1" applyFill="1" applyBorder="1" applyAlignment="1" applyProtection="1">
      <alignment vertical="center"/>
      <protection locked="0"/>
    </xf>
    <xf numFmtId="4" fontId="2" fillId="0" borderId="10" xfId="0" applyNumberFormat="1" applyFont="1" applyFill="1" applyBorder="1" applyAlignment="1">
      <alignment vertical="center"/>
    </xf>
    <xf numFmtId="0" fontId="2"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17" xfId="0" applyFont="1" applyFill="1" applyBorder="1" applyAlignment="1">
      <alignment horizontal="left" vertical="center" wrapText="1"/>
    </xf>
    <xf numFmtId="0" fontId="2" fillId="0" borderId="17" xfId="0" applyFont="1" applyFill="1" applyBorder="1" applyAlignment="1" applyProtection="1">
      <alignment vertical="center" wrapText="1"/>
      <protection locked="0"/>
    </xf>
    <xf numFmtId="0" fontId="5" fillId="0" borderId="17"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Fill="1" applyBorder="1" applyAlignment="1">
      <alignment horizontal="right" vertical="center"/>
    </xf>
    <xf numFmtId="0" fontId="2" fillId="0" borderId="10" xfId="0" applyFont="1" applyFill="1" applyBorder="1" applyAlignment="1">
      <alignment vertical="center"/>
    </xf>
    <xf numFmtId="0" fontId="6" fillId="0" borderId="10" xfId="0" applyFont="1" applyFill="1" applyBorder="1" applyAlignment="1">
      <alignment horizontal="left" vertical="center"/>
    </xf>
    <xf numFmtId="4" fontId="6" fillId="0" borderId="10" xfId="0" applyNumberFormat="1" applyFont="1" applyFill="1" applyBorder="1" applyAlignment="1">
      <alignment vertical="center"/>
    </xf>
    <xf numFmtId="4" fontId="0" fillId="0" borderId="5" xfId="0" applyNumberFormat="1" applyFill="1" applyBorder="1" applyAlignment="1">
      <alignment horizontal="center" vertical="center"/>
    </xf>
    <xf numFmtId="4" fontId="2" fillId="0" borderId="10" xfId="0" applyNumberFormat="1" applyFont="1" applyFill="1" applyBorder="1" applyAlignment="1">
      <alignment horizontal="right" vertical="center"/>
    </xf>
    <xf numFmtId="0" fontId="5" fillId="0" borderId="17" xfId="0" applyFont="1" applyFill="1" applyBorder="1" applyAlignment="1" applyProtection="1">
      <alignment vertical="center" wrapText="1"/>
      <protection locked="0"/>
    </xf>
    <xf numFmtId="4" fontId="2" fillId="0" borderId="10" xfId="0" applyNumberFormat="1" applyFont="1" applyFill="1" applyBorder="1" applyAlignment="1" applyProtection="1">
      <alignment horizontal="right" vertical="center"/>
      <protection locked="0"/>
    </xf>
    <xf numFmtId="4" fontId="2" fillId="0" borderId="17" xfId="0" applyNumberFormat="1" applyFont="1" applyFill="1" applyBorder="1" applyAlignment="1" applyProtection="1">
      <alignment horizontal="right" vertical="center"/>
      <protection locked="0"/>
    </xf>
    <xf numFmtId="4" fontId="2" fillId="0" borderId="17" xfId="0" applyNumberFormat="1" applyFont="1" applyFill="1" applyBorder="1" applyAlignment="1">
      <alignment horizontal="right" vertical="center"/>
    </xf>
    <xf numFmtId="0" fontId="5" fillId="0" borderId="12" xfId="0" quotePrefix="1" applyFont="1" applyFill="1" applyBorder="1" applyAlignment="1">
      <alignment horizontal="left" vertical="center" wrapText="1"/>
    </xf>
    <xf numFmtId="0" fontId="5" fillId="0" borderId="12" xfId="0" quotePrefix="1" applyFont="1" applyFill="1" applyBorder="1" applyAlignment="1">
      <alignment vertical="center" wrapText="1"/>
    </xf>
    <xf numFmtId="0" fontId="5" fillId="0" borderId="10" xfId="0" quotePrefix="1" applyFont="1" applyFill="1" applyBorder="1" applyAlignment="1">
      <alignment horizontal="left" vertical="center" wrapText="1"/>
    </xf>
    <xf numFmtId="0" fontId="5" fillId="0" borderId="10" xfId="0" quotePrefix="1" applyFont="1" applyFill="1" applyBorder="1" applyAlignment="1">
      <alignment vertical="center" wrapText="1"/>
    </xf>
    <xf numFmtId="0" fontId="2" fillId="0" borderId="11" xfId="0" applyFont="1" applyFill="1" applyBorder="1" applyAlignment="1">
      <alignment horizontal="center" vertical="center"/>
    </xf>
    <xf numFmtId="0" fontId="5" fillId="0" borderId="23" xfId="0" applyFont="1" applyFill="1" applyBorder="1" applyAlignment="1">
      <alignment vertical="center" wrapText="1"/>
    </xf>
    <xf numFmtId="0" fontId="5" fillId="0" borderId="23" xfId="0" quotePrefix="1" applyFont="1" applyFill="1" applyBorder="1" applyAlignment="1">
      <alignment horizontal="left" vertical="center" wrapText="1"/>
    </xf>
    <xf numFmtId="0" fontId="2" fillId="0" borderId="23" xfId="0" applyFont="1" applyFill="1" applyBorder="1" applyAlignment="1" applyProtection="1">
      <alignment vertical="center" wrapText="1"/>
      <protection locked="0"/>
    </xf>
    <xf numFmtId="0" fontId="5" fillId="0" borderId="26" xfId="0" applyFont="1" applyFill="1" applyBorder="1" applyAlignment="1">
      <alignment vertical="center" wrapText="1"/>
    </xf>
    <xf numFmtId="0" fontId="5" fillId="0" borderId="26" xfId="0" applyFont="1" applyFill="1" applyBorder="1" applyAlignment="1">
      <alignment horizontal="left" vertical="center" wrapText="1"/>
    </xf>
    <xf numFmtId="0" fontId="2" fillId="0" borderId="26" xfId="0" applyFont="1" applyFill="1" applyBorder="1" applyAlignment="1" applyProtection="1">
      <alignment vertical="center" wrapText="1"/>
      <protection locked="0"/>
    </xf>
    <xf numFmtId="0" fontId="5" fillId="0" borderId="29" xfId="0" applyFont="1" applyFill="1" applyBorder="1" applyAlignment="1">
      <alignment vertical="center" wrapText="1"/>
    </xf>
    <xf numFmtId="0" fontId="5" fillId="0" borderId="29" xfId="0" applyFont="1" applyFill="1" applyBorder="1" applyAlignment="1">
      <alignment horizontal="left" vertical="center" wrapText="1"/>
    </xf>
    <xf numFmtId="0" fontId="2" fillId="0" borderId="29" xfId="0" applyFont="1" applyFill="1" applyBorder="1" applyAlignment="1" applyProtection="1">
      <alignment vertical="center" wrapText="1"/>
      <protection locked="0"/>
    </xf>
    <xf numFmtId="0" fontId="5" fillId="0" borderId="17" xfId="0" quotePrefix="1" applyFont="1" applyFill="1" applyBorder="1" applyAlignment="1">
      <alignment vertical="center" wrapText="1"/>
    </xf>
    <xf numFmtId="0" fontId="5" fillId="0" borderId="17" xfId="0" quotePrefix="1" applyFont="1" applyFill="1" applyBorder="1" applyAlignment="1">
      <alignment horizontal="left" vertical="center" wrapText="1"/>
    </xf>
    <xf numFmtId="4" fontId="2" fillId="0" borderId="17" xfId="0" applyNumberFormat="1" applyFont="1" applyFill="1" applyBorder="1" applyAlignment="1" applyProtection="1">
      <alignment vertical="center"/>
      <protection locked="0"/>
    </xf>
    <xf numFmtId="4" fontId="2" fillId="0" borderId="17" xfId="0" applyNumberFormat="1" applyFont="1" applyFill="1" applyBorder="1" applyAlignment="1">
      <alignment vertical="center"/>
    </xf>
    <xf numFmtId="0" fontId="5" fillId="0" borderId="10" xfId="0" applyFont="1" applyFill="1" applyBorder="1" applyAlignment="1" applyProtection="1">
      <alignment vertical="center" wrapText="1"/>
      <protection locked="0"/>
    </xf>
    <xf numFmtId="4" fontId="5" fillId="0" borderId="10" xfId="0" applyNumberFormat="1" applyFont="1" applyFill="1" applyBorder="1" applyAlignment="1" applyProtection="1">
      <alignment horizontal="right" vertical="center"/>
      <protection locked="0"/>
    </xf>
    <xf numFmtId="4" fontId="5" fillId="0" borderId="10" xfId="0" applyNumberFormat="1" applyFont="1" applyFill="1" applyBorder="1" applyAlignment="1">
      <alignment horizontal="right" vertical="center"/>
    </xf>
    <xf numFmtId="4" fontId="2" fillId="0" borderId="12" xfId="0" applyNumberFormat="1" applyFont="1" applyFill="1" applyBorder="1" applyAlignment="1" applyProtection="1">
      <alignment horizontal="right" vertical="center"/>
      <protection locked="0"/>
    </xf>
    <xf numFmtId="4" fontId="2" fillId="0" borderId="12" xfId="0" applyNumberFormat="1" applyFont="1" applyFill="1" applyBorder="1" applyAlignment="1">
      <alignment horizontal="right" vertical="center"/>
    </xf>
    <xf numFmtId="4" fontId="2" fillId="0" borderId="13" xfId="0" applyNumberFormat="1" applyFont="1" applyFill="1" applyBorder="1" applyAlignment="1">
      <alignment vertical="center"/>
    </xf>
    <xf numFmtId="4" fontId="2" fillId="0" borderId="15" xfId="0" applyNumberFormat="1" applyFont="1" applyFill="1" applyBorder="1" applyAlignment="1">
      <alignment vertical="center"/>
    </xf>
    <xf numFmtId="4" fontId="2" fillId="0" borderId="15" xfId="0" applyNumberFormat="1" applyFont="1" applyFill="1" applyBorder="1" applyAlignment="1">
      <alignment horizontal="right" vertical="center"/>
    </xf>
    <xf numFmtId="4" fontId="2" fillId="0" borderId="18" xfId="0" applyNumberFormat="1" applyFont="1" applyFill="1" applyBorder="1" applyAlignment="1">
      <alignment vertical="center"/>
    </xf>
    <xf numFmtId="4" fontId="0" fillId="0" borderId="6" xfId="0" applyNumberFormat="1" applyFill="1" applyBorder="1" applyAlignment="1">
      <alignment horizontal="center" vertical="center"/>
    </xf>
    <xf numFmtId="4" fontId="0" fillId="0" borderId="0" xfId="0" applyNumberFormat="1" applyAlignment="1">
      <alignment horizontal="center"/>
    </xf>
    <xf numFmtId="4" fontId="5" fillId="0" borderId="15" xfId="0" applyNumberFormat="1" applyFont="1" applyFill="1" applyBorder="1" applyAlignment="1">
      <alignment horizontal="right" vertical="center"/>
    </xf>
    <xf numFmtId="0" fontId="5" fillId="0" borderId="43" xfId="0" quotePrefix="1" applyFont="1" applyFill="1" applyBorder="1" applyAlignment="1">
      <alignment horizontal="left" vertical="center" wrapText="1"/>
    </xf>
    <xf numFmtId="0" fontId="5" fillId="0" borderId="44" xfId="0" quotePrefix="1" applyFont="1" applyFill="1" applyBorder="1" applyAlignment="1">
      <alignment horizontal="left" vertical="center" wrapText="1"/>
    </xf>
    <xf numFmtId="0" fontId="2" fillId="0" borderId="40"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4" fontId="2" fillId="0" borderId="13" xfId="0" applyNumberFormat="1" applyFont="1" applyFill="1" applyBorder="1" applyAlignment="1">
      <alignment horizontal="right" vertical="center"/>
    </xf>
    <xf numFmtId="4" fontId="2" fillId="0" borderId="18" xfId="0" applyNumberFormat="1" applyFont="1" applyFill="1" applyBorder="1" applyAlignment="1">
      <alignment horizontal="right" vertical="center"/>
    </xf>
    <xf numFmtId="0" fontId="6" fillId="0" borderId="10" xfId="0" applyFont="1" applyFill="1" applyBorder="1" applyAlignment="1">
      <alignment horizontal="left" vertical="center"/>
    </xf>
    <xf numFmtId="0" fontId="1" fillId="0" borderId="4" xfId="0" applyFont="1" applyBorder="1" applyAlignment="1">
      <alignment horizontal="right" vertical="center" indent="1"/>
    </xf>
    <xf numFmtId="0" fontId="1" fillId="0" borderId="5" xfId="0" applyFont="1" applyBorder="1" applyAlignment="1">
      <alignment horizontal="right" vertical="center" inden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4" xfId="0" applyFont="1" applyFill="1" applyBorder="1" applyAlignment="1">
      <alignment horizontal="left" vertical="center" indent="2"/>
    </xf>
    <xf numFmtId="0" fontId="3" fillId="0" borderId="5" xfId="0" applyFont="1" applyFill="1" applyBorder="1" applyAlignment="1">
      <alignment horizontal="left" vertical="center" indent="2"/>
    </xf>
    <xf numFmtId="0" fontId="3" fillId="0" borderId="6" xfId="0" applyFont="1" applyFill="1" applyBorder="1" applyAlignment="1">
      <alignment horizontal="left" vertical="center" indent="2"/>
    </xf>
    <xf numFmtId="0" fontId="2" fillId="0" borderId="2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4" fontId="2" fillId="0" borderId="23" xfId="0" applyNumberFormat="1" applyFont="1" applyFill="1" applyBorder="1" applyAlignment="1" applyProtection="1">
      <alignment horizontal="center" vertical="center"/>
      <protection locked="0"/>
    </xf>
    <xf numFmtId="4" fontId="2" fillId="0" borderId="26" xfId="0" applyNumberFormat="1" applyFont="1" applyFill="1" applyBorder="1" applyAlignment="1" applyProtection="1">
      <alignment horizontal="center" vertical="center"/>
      <protection locked="0"/>
    </xf>
    <xf numFmtId="4" fontId="2" fillId="0" borderId="29" xfId="0" applyNumberFormat="1" applyFont="1" applyFill="1" applyBorder="1" applyAlignment="1" applyProtection="1">
      <alignment horizontal="center" vertical="center"/>
      <protection locked="0"/>
    </xf>
    <xf numFmtId="4" fontId="2" fillId="0" borderId="23" xfId="0" applyNumberFormat="1" applyFont="1" applyFill="1" applyBorder="1" applyAlignment="1">
      <alignment horizontal="center" vertical="center"/>
    </xf>
    <xf numFmtId="4" fontId="2" fillId="0" borderId="26" xfId="0" applyNumberFormat="1" applyFont="1" applyFill="1" applyBorder="1" applyAlignment="1">
      <alignment horizontal="center" vertical="center"/>
    </xf>
    <xf numFmtId="4" fontId="2" fillId="0" borderId="29"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9" xfId="0" applyFont="1" applyFill="1" applyBorder="1" applyAlignment="1">
      <alignment horizontal="center" vertical="center"/>
    </xf>
    <xf numFmtId="4" fontId="2" fillId="0" borderId="24" xfId="0" applyNumberFormat="1" applyFont="1" applyFill="1" applyBorder="1" applyAlignment="1">
      <alignment horizontal="center" vertical="center"/>
    </xf>
    <xf numFmtId="4" fontId="2" fillId="0" borderId="27" xfId="0" applyNumberFormat="1" applyFont="1" applyFill="1" applyBorder="1" applyAlignment="1">
      <alignment horizontal="center" vertical="center"/>
    </xf>
    <xf numFmtId="4" fontId="2" fillId="0" borderId="30" xfId="0" applyNumberFormat="1" applyFont="1" applyFill="1" applyBorder="1" applyAlignment="1">
      <alignment horizontal="center" vertical="center"/>
    </xf>
    <xf numFmtId="0" fontId="2" fillId="0" borderId="41" xfId="0" applyFont="1" applyFill="1" applyBorder="1" applyAlignment="1">
      <alignment horizontal="center" vertical="center"/>
    </xf>
    <xf numFmtId="0" fontId="2" fillId="0" borderId="37" xfId="0" applyFont="1" applyFill="1" applyBorder="1" applyAlignment="1">
      <alignment horizontal="center" vertical="center"/>
    </xf>
    <xf numFmtId="4" fontId="2" fillId="0" borderId="42" xfId="0" applyNumberFormat="1" applyFont="1" applyFill="1" applyBorder="1" applyAlignment="1">
      <alignment horizontal="center" vertical="center"/>
    </xf>
    <xf numFmtId="4" fontId="2" fillId="0" borderId="39" xfId="0" applyNumberFormat="1" applyFont="1" applyFill="1" applyBorder="1" applyAlignment="1">
      <alignment horizontal="center" vertical="center"/>
    </xf>
    <xf numFmtId="4" fontId="2" fillId="0" borderId="40" xfId="0" applyNumberFormat="1" applyFont="1" applyFill="1" applyBorder="1" applyAlignment="1">
      <alignment horizontal="center" vertical="center"/>
    </xf>
    <xf numFmtId="4" fontId="2" fillId="0" borderId="38"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5" fillId="0" borderId="38" xfId="0" applyFont="1" applyFill="1" applyBorder="1" applyAlignment="1">
      <alignment horizontal="center" vertical="center"/>
    </xf>
    <xf numFmtId="4" fontId="2" fillId="0" borderId="20" xfId="0" applyNumberFormat="1" applyFont="1" applyFill="1" applyBorder="1" applyAlignment="1" applyProtection="1">
      <alignment horizontal="center" vertical="center"/>
      <protection locked="0"/>
    </xf>
    <xf numFmtId="4" fontId="2" fillId="0" borderId="31" xfId="0" applyNumberFormat="1" applyFont="1" applyFill="1" applyBorder="1" applyAlignment="1" applyProtection="1">
      <alignment horizontal="center" vertical="center"/>
      <protection locked="0"/>
    </xf>
    <xf numFmtId="4" fontId="2" fillId="0" borderId="32" xfId="0" applyNumberFormat="1" applyFont="1" applyFill="1" applyBorder="1" applyAlignment="1" applyProtection="1">
      <alignment horizontal="center" vertical="center"/>
      <protection locked="0"/>
    </xf>
    <xf numFmtId="4" fontId="2" fillId="0" borderId="20" xfId="0" applyNumberFormat="1" applyFont="1" applyFill="1" applyBorder="1" applyAlignment="1">
      <alignment horizontal="center" vertical="center"/>
    </xf>
    <xf numFmtId="4" fontId="2" fillId="0" borderId="31" xfId="0" applyNumberFormat="1" applyFont="1" applyFill="1" applyBorder="1" applyAlignment="1">
      <alignment horizontal="center" vertical="center"/>
    </xf>
    <xf numFmtId="4" fontId="2" fillId="0" borderId="32"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4" fontId="2" fillId="0" borderId="40" xfId="0" applyNumberFormat="1" applyFont="1" applyFill="1" applyBorder="1" applyAlignment="1" applyProtection="1">
      <alignment horizontal="center" vertical="center"/>
      <protection locked="0"/>
    </xf>
    <xf numFmtId="4" fontId="2" fillId="0" borderId="38" xfId="0" applyNumberFormat="1" applyFont="1" applyFill="1" applyBorder="1" applyAlignment="1" applyProtection="1">
      <alignment horizontal="center" vertical="center"/>
      <protection locked="0"/>
    </xf>
    <xf numFmtId="4" fontId="2" fillId="0" borderId="21" xfId="0" applyNumberFormat="1" applyFont="1" applyFill="1" applyBorder="1" applyAlignment="1">
      <alignment horizontal="center" vertical="center"/>
    </xf>
    <xf numFmtId="4" fontId="2" fillId="0" borderId="33" xfId="0" applyNumberFormat="1" applyFont="1" applyFill="1" applyBorder="1" applyAlignment="1">
      <alignment horizontal="center" vertical="center"/>
    </xf>
    <xf numFmtId="4" fontId="2" fillId="0" borderId="34"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5" fillId="0" borderId="40" xfId="0" quotePrefix="1" applyFont="1" applyFill="1" applyBorder="1" applyAlignment="1">
      <alignment horizontal="center" vertical="center" wrapText="1"/>
    </xf>
    <xf numFmtId="0" fontId="5" fillId="0" borderId="38" xfId="0" quotePrefix="1" applyFont="1" applyFill="1" applyBorder="1" applyAlignment="1">
      <alignment horizontal="center" vertical="center" wrapText="1"/>
    </xf>
    <xf numFmtId="0" fontId="1" fillId="0" borderId="0" xfId="0" applyFont="1" applyAlignment="1">
      <alignment horizontal="left" vertical="center"/>
    </xf>
  </cellXfs>
  <cellStyles count="8">
    <cellStyle name="Hypertextový odkaz 2" xfId="1" xr:uid="{00000000-0005-0000-0000-000000000000}"/>
    <cellStyle name="Měna 2" xfId="6" xr:uid="{00000000-0005-0000-0000-000001000000}"/>
    <cellStyle name="Normální" xfId="0" builtinId="0"/>
    <cellStyle name="Normální 16" xfId="4" xr:uid="{00000000-0005-0000-0000-000003000000}"/>
    <cellStyle name="Normální 2" xfId="3" xr:uid="{00000000-0005-0000-0000-000004000000}"/>
    <cellStyle name="Normální 2 3" xfId="2" xr:uid="{00000000-0005-0000-0000-000005000000}"/>
    <cellStyle name="Normální 3" xfId="5" xr:uid="{00000000-0005-0000-0000-000006000000}"/>
    <cellStyle name="Procenta 2" xfId="7" xr:uid="{00000000-0005-0000-0000-000007000000}"/>
  </cellStyles>
  <dxfs count="0"/>
  <tableStyles count="0" defaultTableStyle="TableStyleMedium2" defaultPivotStyle="PivotStyleLight16"/>
  <colors>
    <mruColors>
      <color rgb="FFFFFFCC"/>
      <color rgb="FFF3F2E9"/>
      <color rgb="FFF1E9E7"/>
      <color rgb="FFEEEDDE"/>
      <color rgb="FFE7E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G39"/>
  <sheetViews>
    <sheetView showGridLines="0" view="pageBreakPreview" zoomScale="130" zoomScaleNormal="130" zoomScaleSheetLayoutView="130" workbookViewId="0">
      <selection activeCell="D23" sqref="D23"/>
    </sheetView>
  </sheetViews>
  <sheetFormatPr defaultRowHeight="15" x14ac:dyDescent="0.25"/>
  <cols>
    <col min="1" max="1" width="9.140625" style="4"/>
    <col min="2" max="2" width="36.5703125" customWidth="1"/>
    <col min="3" max="4" width="14.42578125" style="6" customWidth="1"/>
    <col min="7" max="7" width="11.42578125" bestFit="1" customWidth="1"/>
  </cols>
  <sheetData>
    <row r="1" spans="2:7" s="4" customFormat="1" x14ac:dyDescent="0.25">
      <c r="C1" s="6"/>
      <c r="D1" s="6"/>
    </row>
    <row r="2" spans="2:7" s="4" customFormat="1" x14ac:dyDescent="0.25">
      <c r="C2" s="6"/>
      <c r="D2" s="6"/>
    </row>
    <row r="3" spans="2:7" x14ac:dyDescent="0.25">
      <c r="B3" s="8" t="s">
        <v>23</v>
      </c>
    </row>
    <row r="4" spans="2:7" s="4" customFormat="1" x14ac:dyDescent="0.25">
      <c r="B4" s="8"/>
      <c r="C4" s="6"/>
      <c r="D4" s="6"/>
    </row>
    <row r="5" spans="2:7" s="4" customFormat="1" x14ac:dyDescent="0.25">
      <c r="B5" s="8"/>
      <c r="C5" s="6"/>
      <c r="D5" s="6"/>
    </row>
    <row r="6" spans="2:7" s="4" customFormat="1" x14ac:dyDescent="0.25">
      <c r="B6" s="10" t="s">
        <v>14</v>
      </c>
      <c r="C6" s="11"/>
      <c r="D6" s="11"/>
    </row>
    <row r="7" spans="2:7" x14ac:dyDescent="0.25">
      <c r="B7" s="12" t="s">
        <v>26</v>
      </c>
      <c r="C7" s="11"/>
      <c r="D7" s="11"/>
    </row>
    <row r="8" spans="2:7" x14ac:dyDescent="0.25">
      <c r="B8" s="12" t="s">
        <v>24</v>
      </c>
      <c r="C8" s="11"/>
      <c r="D8" s="11"/>
    </row>
    <row r="9" spans="2:7" s="4" customFormat="1" x14ac:dyDescent="0.25">
      <c r="B9" s="12" t="s">
        <v>25</v>
      </c>
      <c r="C9" s="11"/>
      <c r="D9" s="11"/>
    </row>
    <row r="10" spans="2:7" x14ac:dyDescent="0.25">
      <c r="B10" s="3"/>
      <c r="C10" s="11"/>
      <c r="D10" s="11"/>
    </row>
    <row r="11" spans="2:7" s="4" customFormat="1" ht="18" customHeight="1" x14ac:dyDescent="0.25">
      <c r="B11" s="3"/>
      <c r="C11" s="11"/>
      <c r="D11" s="11"/>
    </row>
    <row r="12" spans="2:7" ht="18" customHeight="1" x14ac:dyDescent="0.25">
      <c r="B12" s="84" t="s">
        <v>12</v>
      </c>
      <c r="C12" s="84"/>
      <c r="D12" s="84"/>
    </row>
    <row r="13" spans="2:7" ht="18" customHeight="1" x14ac:dyDescent="0.25">
      <c r="B13" s="37" t="s">
        <v>13</v>
      </c>
      <c r="C13" s="38" t="s">
        <v>10</v>
      </c>
      <c r="D13" s="38" t="s">
        <v>11</v>
      </c>
    </row>
    <row r="14" spans="2:7" x14ac:dyDescent="0.25">
      <c r="B14" s="39" t="s">
        <v>29</v>
      </c>
      <c r="C14" s="30">
        <f>'Učebna chemie a fyziky'!H31</f>
        <v>0</v>
      </c>
      <c r="D14" s="30">
        <f>'Učebna chemie a fyziky'!I31</f>
        <v>0</v>
      </c>
      <c r="G14" s="15"/>
    </row>
    <row r="15" spans="2:7" s="4" customFormat="1" x14ac:dyDescent="0.25">
      <c r="B15" s="39" t="s">
        <v>31</v>
      </c>
      <c r="C15" s="30">
        <f>'Cvičná kuchyň'!H18</f>
        <v>0</v>
      </c>
      <c r="D15" s="30">
        <f>'Cvičná kuchyň'!I18</f>
        <v>0</v>
      </c>
      <c r="G15" s="15"/>
    </row>
    <row r="16" spans="2:7" s="4" customFormat="1" x14ac:dyDescent="0.25">
      <c r="B16" s="39" t="s">
        <v>33</v>
      </c>
      <c r="C16" s="30">
        <f>'Počítačová učebna'!H14</f>
        <v>0</v>
      </c>
      <c r="D16" s="30">
        <f>'Počítačová učebna'!I14</f>
        <v>0</v>
      </c>
      <c r="G16" s="15"/>
    </row>
    <row r="17" spans="2:7" s="4" customFormat="1" x14ac:dyDescent="0.25">
      <c r="B17" s="39" t="s">
        <v>36</v>
      </c>
      <c r="C17" s="30">
        <f>'Učebna dílen'!H6</f>
        <v>0</v>
      </c>
      <c r="D17" s="30">
        <f>'Učebna dílen'!I6</f>
        <v>0</v>
      </c>
      <c r="G17" s="15"/>
    </row>
    <row r="18" spans="2:7" s="4" customFormat="1" x14ac:dyDescent="0.25">
      <c r="B18" s="39" t="s">
        <v>38</v>
      </c>
      <c r="C18" s="30">
        <f>'Učebna matematiky a zeměpisu'!H37</f>
        <v>0</v>
      </c>
      <c r="D18" s="30">
        <f>'Učebna matematiky a zeměpisu'!I37</f>
        <v>0</v>
      </c>
      <c r="G18" s="15"/>
    </row>
    <row r="19" spans="2:7" s="4" customFormat="1" x14ac:dyDescent="0.25">
      <c r="B19" s="39" t="s">
        <v>40</v>
      </c>
      <c r="C19" s="30">
        <f>'Jazyková učebna'!H24</f>
        <v>0</v>
      </c>
      <c r="D19" s="30">
        <f>'Jazyková učebna'!I24</f>
        <v>0</v>
      </c>
      <c r="G19" s="15"/>
    </row>
    <row r="20" spans="2:7" s="4" customFormat="1" x14ac:dyDescent="0.25">
      <c r="B20" s="39" t="s">
        <v>43</v>
      </c>
      <c r="C20" s="30">
        <f>'Odborné psychologické centrum'!H12</f>
        <v>0</v>
      </c>
      <c r="D20" s="30">
        <f>'Odborné psychologické centrum'!I12</f>
        <v>0</v>
      </c>
      <c r="G20" s="15"/>
    </row>
    <row r="21" spans="2:7" s="4" customFormat="1" x14ac:dyDescent="0.25">
      <c r="B21" s="39" t="s">
        <v>45</v>
      </c>
      <c r="C21" s="30">
        <f>'Venkovní učebna'!H11</f>
        <v>0</v>
      </c>
      <c r="D21" s="30">
        <f>'Venkovní učebna'!I11</f>
        <v>0</v>
      </c>
      <c r="G21" s="15"/>
    </row>
    <row r="22" spans="2:7" x14ac:dyDescent="0.25">
      <c r="B22" s="40" t="s">
        <v>9</v>
      </c>
      <c r="C22" s="41">
        <f>SUM(C14:C21)</f>
        <v>0</v>
      </c>
      <c r="D22" s="41">
        <f>SUM(D14:D21)</f>
        <v>0</v>
      </c>
      <c r="G22" s="5"/>
    </row>
    <row r="27" spans="2:7" x14ac:dyDescent="0.25">
      <c r="B27" s="10" t="s">
        <v>15</v>
      </c>
      <c r="C27" s="13"/>
      <c r="D27" s="14"/>
      <c r="E27" s="9"/>
    </row>
    <row r="28" spans="2:7" x14ac:dyDescent="0.25">
      <c r="B28" s="12"/>
      <c r="C28" s="12"/>
      <c r="D28" s="14"/>
      <c r="E28" s="9"/>
    </row>
    <row r="29" spans="2:7" x14ac:dyDescent="0.25">
      <c r="B29" s="12"/>
      <c r="C29" s="12"/>
      <c r="D29" s="14"/>
      <c r="E29" s="9"/>
    </row>
    <row r="30" spans="2:7" x14ac:dyDescent="0.25">
      <c r="B30" s="12"/>
      <c r="C30" s="12"/>
      <c r="D30" s="14"/>
      <c r="E30" s="9"/>
    </row>
    <row r="31" spans="2:7" x14ac:dyDescent="0.25">
      <c r="B31" s="12"/>
      <c r="C31" s="12"/>
      <c r="D31" s="14"/>
      <c r="E31" s="9"/>
    </row>
    <row r="32" spans="2:7" x14ac:dyDescent="0.25">
      <c r="B32" s="12"/>
      <c r="C32" s="12"/>
      <c r="D32" s="14"/>
      <c r="E32" s="9"/>
    </row>
    <row r="33" spans="2:5" x14ac:dyDescent="0.25">
      <c r="B33" s="12"/>
      <c r="C33" s="12"/>
      <c r="D33" s="14"/>
      <c r="E33" s="9"/>
    </row>
    <row r="34" spans="2:5" x14ac:dyDescent="0.25">
      <c r="B34" s="7"/>
      <c r="C34" s="7"/>
      <c r="D34" s="9"/>
      <c r="E34" s="9"/>
    </row>
    <row r="35" spans="2:5" x14ac:dyDescent="0.25">
      <c r="B35" s="12" t="s">
        <v>17</v>
      </c>
      <c r="C35" s="12" t="s">
        <v>16</v>
      </c>
      <c r="D35" s="14"/>
    </row>
    <row r="36" spans="2:5" x14ac:dyDescent="0.25">
      <c r="B36" s="7"/>
      <c r="C36" s="7"/>
      <c r="D36" s="9"/>
      <c r="E36" s="9"/>
    </row>
    <row r="37" spans="2:5" x14ac:dyDescent="0.25">
      <c r="B37" s="12" t="s">
        <v>18</v>
      </c>
      <c r="C37" s="12"/>
      <c r="D37" s="14"/>
      <c r="E37" s="9"/>
    </row>
    <row r="38" spans="2:5" x14ac:dyDescent="0.25">
      <c r="B38" s="3"/>
      <c r="C38" s="11"/>
      <c r="D38" s="11"/>
    </row>
    <row r="39" spans="2:5" x14ac:dyDescent="0.25">
      <c r="B39" s="3"/>
      <c r="C39" s="11"/>
      <c r="D39" s="11"/>
    </row>
  </sheetData>
  <mergeCells count="1">
    <mergeCell ref="B12:D12"/>
  </mergeCells>
  <pageMargins left="0.25" right="0.25" top="0.75" bottom="0.75" header="0.3" footer="0.3"/>
  <pageSetup paperSize="9" scale="88"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view="pageBreakPreview" zoomScaleNormal="100" zoomScaleSheetLayoutView="100" workbookViewId="0">
      <selection activeCell="J6" sqref="J6"/>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30</v>
      </c>
      <c r="B1" s="88"/>
      <c r="C1" s="88"/>
      <c r="D1" s="88"/>
      <c r="E1" s="88"/>
      <c r="F1" s="88"/>
      <c r="G1" s="88"/>
      <c r="H1" s="88"/>
      <c r="I1" s="89"/>
    </row>
    <row r="2" spans="1:9" s="2" customFormat="1" ht="21" customHeight="1" thickBot="1" x14ac:dyDescent="0.3">
      <c r="A2" s="90" t="s">
        <v>186</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46</v>
      </c>
      <c r="B4" s="94"/>
      <c r="C4" s="94"/>
      <c r="D4" s="94"/>
      <c r="E4" s="94"/>
      <c r="F4" s="94"/>
      <c r="G4" s="94"/>
      <c r="H4" s="94"/>
      <c r="I4" s="95"/>
    </row>
    <row r="5" spans="1:9" ht="213.6" customHeight="1" x14ac:dyDescent="0.25">
      <c r="A5" s="52">
        <v>1</v>
      </c>
      <c r="B5" s="49" t="s">
        <v>85</v>
      </c>
      <c r="C5" s="48" t="s">
        <v>47</v>
      </c>
      <c r="D5" s="22"/>
      <c r="E5" s="23">
        <v>0</v>
      </c>
      <c r="F5" s="24">
        <f>E5*1.21</f>
        <v>0</v>
      </c>
      <c r="G5" s="25">
        <v>1</v>
      </c>
      <c r="H5" s="24">
        <f>G5*E5</f>
        <v>0</v>
      </c>
      <c r="I5" s="71">
        <f>G5*F5</f>
        <v>0</v>
      </c>
    </row>
    <row r="6" spans="1:9" ht="210" customHeight="1" x14ac:dyDescent="0.25">
      <c r="A6" s="31">
        <v>2</v>
      </c>
      <c r="B6" s="51" t="s">
        <v>53</v>
      </c>
      <c r="C6" s="50" t="s">
        <v>52</v>
      </c>
      <c r="D6" s="28"/>
      <c r="E6" s="29">
        <v>0</v>
      </c>
      <c r="F6" s="30">
        <f>E6*1.21</f>
        <v>0</v>
      </c>
      <c r="G6" s="32">
        <v>1</v>
      </c>
      <c r="H6" s="30">
        <f>G6*E6</f>
        <v>0</v>
      </c>
      <c r="I6" s="72">
        <f>G6*F6</f>
        <v>0</v>
      </c>
    </row>
    <row r="7" spans="1:9" ht="144.6" customHeight="1" x14ac:dyDescent="0.25">
      <c r="A7" s="31">
        <v>3</v>
      </c>
      <c r="B7" s="26" t="s">
        <v>55</v>
      </c>
      <c r="C7" s="27" t="s">
        <v>54</v>
      </c>
      <c r="D7" s="28"/>
      <c r="E7" s="29">
        <v>0</v>
      </c>
      <c r="F7" s="30">
        <f t="shared" ref="F7:F10" si="0">E7*1.21</f>
        <v>0</v>
      </c>
      <c r="G7" s="32">
        <v>1</v>
      </c>
      <c r="H7" s="30">
        <f t="shared" ref="H7:H10" si="1">G7*E7</f>
        <v>0</v>
      </c>
      <c r="I7" s="72">
        <f t="shared" ref="I7:I10" si="2">G7*F7</f>
        <v>0</v>
      </c>
    </row>
    <row r="8" spans="1:9" ht="127.15" customHeight="1" x14ac:dyDescent="0.25">
      <c r="A8" s="31">
        <v>4</v>
      </c>
      <c r="B8" s="26" t="s">
        <v>57</v>
      </c>
      <c r="C8" s="27" t="s">
        <v>56</v>
      </c>
      <c r="D8" s="28"/>
      <c r="E8" s="29">
        <v>0</v>
      </c>
      <c r="F8" s="30">
        <f t="shared" si="0"/>
        <v>0</v>
      </c>
      <c r="G8" s="32">
        <v>1</v>
      </c>
      <c r="H8" s="30">
        <f t="shared" si="1"/>
        <v>0</v>
      </c>
      <c r="I8" s="72">
        <f t="shared" si="2"/>
        <v>0</v>
      </c>
    </row>
    <row r="9" spans="1:9" ht="130.15" customHeight="1" x14ac:dyDescent="0.25">
      <c r="A9" s="31">
        <v>5</v>
      </c>
      <c r="B9" s="51" t="s">
        <v>59</v>
      </c>
      <c r="C9" s="50" t="s">
        <v>58</v>
      </c>
      <c r="D9" s="28"/>
      <c r="E9" s="29">
        <v>0</v>
      </c>
      <c r="F9" s="30">
        <f t="shared" si="0"/>
        <v>0</v>
      </c>
      <c r="G9" s="32">
        <v>5</v>
      </c>
      <c r="H9" s="30">
        <f t="shared" si="1"/>
        <v>0</v>
      </c>
      <c r="I9" s="72">
        <f t="shared" si="2"/>
        <v>0</v>
      </c>
    </row>
    <row r="10" spans="1:9" ht="89.45" customHeight="1" x14ac:dyDescent="0.25">
      <c r="A10" s="31">
        <v>6</v>
      </c>
      <c r="B10" s="51" t="s">
        <v>80</v>
      </c>
      <c r="C10" s="50" t="s">
        <v>79</v>
      </c>
      <c r="D10" s="28"/>
      <c r="E10" s="29">
        <v>0</v>
      </c>
      <c r="F10" s="30">
        <f t="shared" si="0"/>
        <v>0</v>
      </c>
      <c r="G10" s="32">
        <v>16</v>
      </c>
      <c r="H10" s="30">
        <f t="shared" si="1"/>
        <v>0</v>
      </c>
      <c r="I10" s="72">
        <f t="shared" si="2"/>
        <v>0</v>
      </c>
    </row>
    <row r="11" spans="1:9" ht="234.6" customHeight="1" x14ac:dyDescent="0.25">
      <c r="A11" s="31">
        <v>7</v>
      </c>
      <c r="B11" s="50" t="s">
        <v>82</v>
      </c>
      <c r="C11" s="50" t="s">
        <v>81</v>
      </c>
      <c r="D11" s="28"/>
      <c r="E11" s="45">
        <v>0</v>
      </c>
      <c r="F11" s="43">
        <f>E11*1.21</f>
        <v>0</v>
      </c>
      <c r="G11" s="32">
        <v>16</v>
      </c>
      <c r="H11" s="43">
        <f>E11*G11</f>
        <v>0</v>
      </c>
      <c r="I11" s="73">
        <f>H11*1.21</f>
        <v>0</v>
      </c>
    </row>
    <row r="12" spans="1:9" ht="46.9" customHeight="1" x14ac:dyDescent="0.25">
      <c r="A12" s="31">
        <v>8</v>
      </c>
      <c r="B12" s="50" t="s">
        <v>84</v>
      </c>
      <c r="C12" s="27" t="s">
        <v>83</v>
      </c>
      <c r="D12" s="28"/>
      <c r="E12" s="45">
        <v>0</v>
      </c>
      <c r="F12" s="43">
        <f>E12*1.21</f>
        <v>0</v>
      </c>
      <c r="G12" s="32">
        <v>1</v>
      </c>
      <c r="H12" s="43">
        <f>E12*G12</f>
        <v>0</v>
      </c>
      <c r="I12" s="73">
        <f>H12*1.21</f>
        <v>0</v>
      </c>
    </row>
    <row r="13" spans="1:9" ht="189.6" customHeight="1" x14ac:dyDescent="0.25">
      <c r="A13" s="31">
        <v>9</v>
      </c>
      <c r="B13" s="50" t="s">
        <v>87</v>
      </c>
      <c r="C13" s="27" t="s">
        <v>86</v>
      </c>
      <c r="D13" s="28"/>
      <c r="E13" s="45">
        <v>0</v>
      </c>
      <c r="F13" s="43">
        <f t="shared" ref="F13:F16" si="3">E13*1.21</f>
        <v>0</v>
      </c>
      <c r="G13" s="32">
        <v>2</v>
      </c>
      <c r="H13" s="43">
        <f t="shared" ref="H13:H16" si="4">E13*G13</f>
        <v>0</v>
      </c>
      <c r="I13" s="73">
        <f t="shared" ref="I13:I16" si="5">H13*1.21</f>
        <v>0</v>
      </c>
    </row>
    <row r="14" spans="1:9" ht="144.6" customHeight="1" x14ac:dyDescent="0.25">
      <c r="A14" s="31">
        <v>10</v>
      </c>
      <c r="B14" s="50" t="s">
        <v>89</v>
      </c>
      <c r="C14" s="27" t="s">
        <v>88</v>
      </c>
      <c r="D14" s="28"/>
      <c r="E14" s="45">
        <v>0</v>
      </c>
      <c r="F14" s="43">
        <f t="shared" si="3"/>
        <v>0</v>
      </c>
      <c r="G14" s="32">
        <v>2</v>
      </c>
      <c r="H14" s="43">
        <f t="shared" si="4"/>
        <v>0</v>
      </c>
      <c r="I14" s="73">
        <f t="shared" si="5"/>
        <v>0</v>
      </c>
    </row>
    <row r="15" spans="1:9" ht="139.15" customHeight="1" x14ac:dyDescent="0.25">
      <c r="A15" s="31">
        <v>11</v>
      </c>
      <c r="B15" s="50" t="s">
        <v>91</v>
      </c>
      <c r="C15" s="27" t="s">
        <v>90</v>
      </c>
      <c r="D15" s="28"/>
      <c r="E15" s="45">
        <v>0</v>
      </c>
      <c r="F15" s="43">
        <f t="shared" si="3"/>
        <v>0</v>
      </c>
      <c r="G15" s="32">
        <v>1</v>
      </c>
      <c r="H15" s="43">
        <f t="shared" si="4"/>
        <v>0</v>
      </c>
      <c r="I15" s="73">
        <f t="shared" si="5"/>
        <v>0</v>
      </c>
    </row>
    <row r="16" spans="1:9" ht="48" customHeight="1" thickBot="1" x14ac:dyDescent="0.3">
      <c r="A16" s="33">
        <v>12</v>
      </c>
      <c r="B16" s="63" t="s">
        <v>84</v>
      </c>
      <c r="C16" s="34" t="s">
        <v>83</v>
      </c>
      <c r="D16" s="35"/>
      <c r="E16" s="45">
        <v>0</v>
      </c>
      <c r="F16" s="43">
        <f t="shared" si="3"/>
        <v>0</v>
      </c>
      <c r="G16" s="36">
        <v>1</v>
      </c>
      <c r="H16" s="43">
        <f t="shared" si="4"/>
        <v>0</v>
      </c>
      <c r="I16" s="73">
        <f t="shared" si="5"/>
        <v>0</v>
      </c>
    </row>
    <row r="17" spans="1:9" ht="15.75" thickBot="1" x14ac:dyDescent="0.3">
      <c r="A17" s="93" t="s">
        <v>48</v>
      </c>
      <c r="B17" s="94"/>
      <c r="C17" s="94"/>
      <c r="D17" s="94"/>
      <c r="E17" s="94"/>
      <c r="F17" s="94"/>
      <c r="G17" s="94"/>
      <c r="H17" s="94"/>
      <c r="I17" s="95"/>
    </row>
    <row r="18" spans="1:9" ht="322.89999999999998" customHeight="1" x14ac:dyDescent="0.25">
      <c r="A18" s="31">
        <v>13</v>
      </c>
      <c r="B18" s="26" t="s">
        <v>73</v>
      </c>
      <c r="C18" s="50" t="s">
        <v>72</v>
      </c>
      <c r="D18" s="28"/>
      <c r="E18" s="29">
        <v>0</v>
      </c>
      <c r="F18" s="30">
        <f>E18*1.21</f>
        <v>0</v>
      </c>
      <c r="G18" s="32">
        <v>1</v>
      </c>
      <c r="H18" s="30">
        <f>E18*G18</f>
        <v>0</v>
      </c>
      <c r="I18" s="72">
        <f>F18*G18</f>
        <v>0</v>
      </c>
    </row>
    <row r="19" spans="1:9" ht="302.45" customHeight="1" x14ac:dyDescent="0.25">
      <c r="A19" s="96">
        <v>14</v>
      </c>
      <c r="B19" s="53" t="s">
        <v>20</v>
      </c>
      <c r="C19" s="54" t="s">
        <v>78</v>
      </c>
      <c r="D19" s="55"/>
      <c r="E19" s="99">
        <v>0</v>
      </c>
      <c r="F19" s="102">
        <f>E19*1.21</f>
        <v>0</v>
      </c>
      <c r="G19" s="105">
        <v>1</v>
      </c>
      <c r="H19" s="102">
        <f>E19*G19</f>
        <v>0</v>
      </c>
      <c r="I19" s="108">
        <f>F19*G19</f>
        <v>0</v>
      </c>
    </row>
    <row r="20" spans="1:9" ht="136.9" customHeight="1" x14ac:dyDescent="0.25">
      <c r="A20" s="97"/>
      <c r="B20" s="56" t="s">
        <v>21</v>
      </c>
      <c r="C20" s="57" t="s">
        <v>27</v>
      </c>
      <c r="D20" s="58"/>
      <c r="E20" s="100"/>
      <c r="F20" s="103"/>
      <c r="G20" s="106"/>
      <c r="H20" s="103"/>
      <c r="I20" s="109"/>
    </row>
    <row r="21" spans="1:9" ht="39.6" customHeight="1" x14ac:dyDescent="0.25">
      <c r="A21" s="97"/>
      <c r="B21" s="56" t="s">
        <v>74</v>
      </c>
      <c r="C21" s="57" t="s">
        <v>77</v>
      </c>
      <c r="D21" s="58"/>
      <c r="E21" s="100"/>
      <c r="F21" s="103"/>
      <c r="G21" s="106"/>
      <c r="H21" s="103"/>
      <c r="I21" s="109"/>
    </row>
    <row r="22" spans="1:9" ht="109.9" customHeight="1" thickBot="1" x14ac:dyDescent="0.3">
      <c r="A22" s="98"/>
      <c r="B22" s="59" t="s">
        <v>75</v>
      </c>
      <c r="C22" s="60" t="s">
        <v>76</v>
      </c>
      <c r="D22" s="61"/>
      <c r="E22" s="101"/>
      <c r="F22" s="104"/>
      <c r="G22" s="107"/>
      <c r="H22" s="104"/>
      <c r="I22" s="110"/>
    </row>
    <row r="23" spans="1:9" ht="15.75" thickBot="1" x14ac:dyDescent="0.3">
      <c r="A23" s="93" t="s">
        <v>49</v>
      </c>
      <c r="B23" s="94"/>
      <c r="C23" s="94"/>
      <c r="D23" s="94"/>
      <c r="E23" s="94"/>
      <c r="F23" s="94"/>
      <c r="G23" s="94"/>
      <c r="H23" s="94"/>
      <c r="I23" s="95"/>
    </row>
    <row r="24" spans="1:9" ht="55.15" customHeight="1" x14ac:dyDescent="0.25">
      <c r="A24" s="52">
        <v>15</v>
      </c>
      <c r="B24" s="20" t="s">
        <v>51</v>
      </c>
      <c r="C24" s="21" t="s">
        <v>50</v>
      </c>
      <c r="D24" s="22"/>
      <c r="E24" s="23">
        <v>0</v>
      </c>
      <c r="F24" s="24">
        <f>E24*1.21</f>
        <v>0</v>
      </c>
      <c r="G24" s="25">
        <v>1</v>
      </c>
      <c r="H24" s="24">
        <f>E24*G24</f>
        <v>0</v>
      </c>
      <c r="I24" s="71">
        <f>F24*G24</f>
        <v>0</v>
      </c>
    </row>
    <row r="25" spans="1:9" ht="234.6" customHeight="1" x14ac:dyDescent="0.25">
      <c r="A25" s="31">
        <v>16</v>
      </c>
      <c r="B25" s="51" t="s">
        <v>61</v>
      </c>
      <c r="C25" s="50" t="s">
        <v>60</v>
      </c>
      <c r="D25" s="28"/>
      <c r="E25" s="29">
        <v>0</v>
      </c>
      <c r="F25" s="30">
        <f t="shared" ref="F25:F30" si="6">E25*1.21</f>
        <v>0</v>
      </c>
      <c r="G25" s="32">
        <v>1</v>
      </c>
      <c r="H25" s="30">
        <f t="shared" ref="H25:H30" si="7">E25*G25</f>
        <v>0</v>
      </c>
      <c r="I25" s="72">
        <f t="shared" ref="I25:I30" si="8">F25*G25</f>
        <v>0</v>
      </c>
    </row>
    <row r="26" spans="1:9" ht="85.9" customHeight="1" x14ac:dyDescent="0.25">
      <c r="A26" s="31">
        <v>17</v>
      </c>
      <c r="B26" s="51" t="s">
        <v>63</v>
      </c>
      <c r="C26" s="50" t="s">
        <v>62</v>
      </c>
      <c r="D26" s="28"/>
      <c r="E26" s="29">
        <v>0</v>
      </c>
      <c r="F26" s="30">
        <f t="shared" si="6"/>
        <v>0</v>
      </c>
      <c r="G26" s="32">
        <v>1</v>
      </c>
      <c r="H26" s="30">
        <f t="shared" si="7"/>
        <v>0</v>
      </c>
      <c r="I26" s="72">
        <f t="shared" si="8"/>
        <v>0</v>
      </c>
    </row>
    <row r="27" spans="1:9" ht="213.6" customHeight="1" x14ac:dyDescent="0.25">
      <c r="A27" s="31">
        <v>18</v>
      </c>
      <c r="B27" s="51" t="s">
        <v>65</v>
      </c>
      <c r="C27" s="50" t="s">
        <v>64</v>
      </c>
      <c r="D27" s="28"/>
      <c r="E27" s="29">
        <v>0</v>
      </c>
      <c r="F27" s="30">
        <f t="shared" si="6"/>
        <v>0</v>
      </c>
      <c r="G27" s="32">
        <v>1</v>
      </c>
      <c r="H27" s="30">
        <f t="shared" si="7"/>
        <v>0</v>
      </c>
      <c r="I27" s="72">
        <f t="shared" si="8"/>
        <v>0</v>
      </c>
    </row>
    <row r="28" spans="1:9" ht="121.15" customHeight="1" x14ac:dyDescent="0.25">
      <c r="A28" s="31">
        <v>19</v>
      </c>
      <c r="B28" s="26" t="s">
        <v>67</v>
      </c>
      <c r="C28" s="27" t="s">
        <v>66</v>
      </c>
      <c r="D28" s="28"/>
      <c r="E28" s="29">
        <v>0</v>
      </c>
      <c r="F28" s="30">
        <f t="shared" si="6"/>
        <v>0</v>
      </c>
      <c r="G28" s="32">
        <v>1</v>
      </c>
      <c r="H28" s="30">
        <f t="shared" si="7"/>
        <v>0</v>
      </c>
      <c r="I28" s="72">
        <f t="shared" si="8"/>
        <v>0</v>
      </c>
    </row>
    <row r="29" spans="1:9" ht="126" customHeight="1" x14ac:dyDescent="0.25">
      <c r="A29" s="31">
        <v>20</v>
      </c>
      <c r="B29" s="51" t="s">
        <v>69</v>
      </c>
      <c r="C29" s="50" t="s">
        <v>68</v>
      </c>
      <c r="D29" s="28"/>
      <c r="E29" s="29">
        <v>0</v>
      </c>
      <c r="F29" s="30">
        <f t="shared" si="6"/>
        <v>0</v>
      </c>
      <c r="G29" s="32">
        <v>1</v>
      </c>
      <c r="H29" s="30">
        <f t="shared" si="7"/>
        <v>0</v>
      </c>
      <c r="I29" s="72">
        <f t="shared" si="8"/>
        <v>0</v>
      </c>
    </row>
    <row r="30" spans="1:9" ht="130.9" customHeight="1" thickBot="1" x14ac:dyDescent="0.3">
      <c r="A30" s="33">
        <v>21</v>
      </c>
      <c r="B30" s="62" t="s">
        <v>71</v>
      </c>
      <c r="C30" s="63" t="s">
        <v>70</v>
      </c>
      <c r="D30" s="35"/>
      <c r="E30" s="64">
        <v>0</v>
      </c>
      <c r="F30" s="65">
        <f t="shared" si="6"/>
        <v>0</v>
      </c>
      <c r="G30" s="36">
        <v>1</v>
      </c>
      <c r="H30" s="65">
        <f t="shared" si="7"/>
        <v>0</v>
      </c>
      <c r="I30" s="74">
        <f t="shared" si="8"/>
        <v>0</v>
      </c>
    </row>
    <row r="31" spans="1:9" ht="15.75" thickBot="1" x14ac:dyDescent="0.3">
      <c r="A31" s="85" t="s">
        <v>22</v>
      </c>
      <c r="B31" s="86"/>
      <c r="C31" s="86"/>
      <c r="D31" s="86"/>
      <c r="E31" s="86"/>
      <c r="F31" s="86"/>
      <c r="G31" s="86"/>
      <c r="H31" s="42">
        <f>SUM(H24:H30,H19,H18,H5:H16)</f>
        <v>0</v>
      </c>
      <c r="I31" s="75">
        <f>SUM(I24:I30,I19,I18,I5:I16)</f>
        <v>0</v>
      </c>
    </row>
    <row r="35" spans="5:5" x14ac:dyDescent="0.25">
      <c r="E35" s="76"/>
    </row>
  </sheetData>
  <mergeCells count="12">
    <mergeCell ref="A31:G31"/>
    <mergeCell ref="A1:I1"/>
    <mergeCell ref="A2:I2"/>
    <mergeCell ref="A4:I4"/>
    <mergeCell ref="A17:I17"/>
    <mergeCell ref="A23:I23"/>
    <mergeCell ref="A19:A22"/>
    <mergeCell ref="E19:E22"/>
    <mergeCell ref="F19:F22"/>
    <mergeCell ref="G19:G22"/>
    <mergeCell ref="H19:H22"/>
    <mergeCell ref="I19:I22"/>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showGridLines="0" view="pageBreakPreview" zoomScaleNormal="100" zoomScaleSheetLayoutView="100" workbookViewId="0">
      <selection activeCell="F6" sqref="F6"/>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32</v>
      </c>
      <c r="B1" s="88"/>
      <c r="C1" s="88"/>
      <c r="D1" s="88"/>
      <c r="E1" s="88"/>
      <c r="F1" s="88"/>
      <c r="G1" s="88"/>
      <c r="H1" s="88"/>
      <c r="I1" s="89"/>
    </row>
    <row r="2" spans="1:9" s="2" customFormat="1" ht="21" customHeight="1" thickBot="1" x14ac:dyDescent="0.3">
      <c r="A2" s="90" t="s">
        <v>35</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112</v>
      </c>
      <c r="B4" s="94"/>
      <c r="C4" s="94"/>
      <c r="D4" s="94"/>
      <c r="E4" s="94"/>
      <c r="F4" s="94"/>
      <c r="G4" s="94"/>
      <c r="H4" s="94"/>
      <c r="I4" s="95"/>
    </row>
    <row r="5" spans="1:9" ht="101.45" customHeight="1" x14ac:dyDescent="0.25">
      <c r="A5" s="52">
        <v>1</v>
      </c>
      <c r="B5" s="49" t="s">
        <v>93</v>
      </c>
      <c r="C5" s="21" t="s">
        <v>92</v>
      </c>
      <c r="D5" s="22"/>
      <c r="E5" s="23">
        <v>0</v>
      </c>
      <c r="F5" s="24">
        <f>E5*1.21</f>
        <v>0</v>
      </c>
      <c r="G5" s="25">
        <v>2</v>
      </c>
      <c r="H5" s="24">
        <f>G5*E5</f>
        <v>0</v>
      </c>
      <c r="I5" s="71">
        <f>G5*F5</f>
        <v>0</v>
      </c>
    </row>
    <row r="6" spans="1:9" ht="131.44999999999999" customHeight="1" x14ac:dyDescent="0.25">
      <c r="A6" s="31">
        <v>2</v>
      </c>
      <c r="B6" s="51" t="s">
        <v>93</v>
      </c>
      <c r="C6" s="27" t="s">
        <v>94</v>
      </c>
      <c r="D6" s="28"/>
      <c r="E6" s="29">
        <v>0</v>
      </c>
      <c r="F6" s="30">
        <f>E6*1.21</f>
        <v>0</v>
      </c>
      <c r="G6" s="32">
        <v>1</v>
      </c>
      <c r="H6" s="30">
        <f>G6*E6</f>
        <v>0</v>
      </c>
      <c r="I6" s="72">
        <f>G6*F6</f>
        <v>0</v>
      </c>
    </row>
    <row r="7" spans="1:9" ht="97.15" customHeight="1" x14ac:dyDescent="0.25">
      <c r="A7" s="31">
        <v>3</v>
      </c>
      <c r="B7" s="51" t="s">
        <v>93</v>
      </c>
      <c r="C7" s="27" t="s">
        <v>95</v>
      </c>
      <c r="D7" s="28"/>
      <c r="E7" s="29">
        <v>0</v>
      </c>
      <c r="F7" s="30">
        <f t="shared" ref="F7:F10" si="0">E7*1.21</f>
        <v>0</v>
      </c>
      <c r="G7" s="32">
        <v>1</v>
      </c>
      <c r="H7" s="30">
        <f t="shared" ref="H7:H10" si="1">G7*E7</f>
        <v>0</v>
      </c>
      <c r="I7" s="72">
        <f t="shared" ref="I7:I10" si="2">G7*F7</f>
        <v>0</v>
      </c>
    </row>
    <row r="8" spans="1:9" ht="96" customHeight="1" x14ac:dyDescent="0.25">
      <c r="A8" s="31">
        <v>4</v>
      </c>
      <c r="B8" s="26" t="s">
        <v>93</v>
      </c>
      <c r="C8" s="27" t="s">
        <v>96</v>
      </c>
      <c r="D8" s="28"/>
      <c r="E8" s="29">
        <v>0</v>
      </c>
      <c r="F8" s="30">
        <f t="shared" si="0"/>
        <v>0</v>
      </c>
      <c r="G8" s="32">
        <v>2</v>
      </c>
      <c r="H8" s="30">
        <f t="shared" si="1"/>
        <v>0</v>
      </c>
      <c r="I8" s="72">
        <f t="shared" si="2"/>
        <v>0</v>
      </c>
    </row>
    <row r="9" spans="1:9" ht="106.9" customHeight="1" x14ac:dyDescent="0.25">
      <c r="A9" s="31">
        <v>5</v>
      </c>
      <c r="B9" s="51" t="s">
        <v>93</v>
      </c>
      <c r="C9" s="50" t="s">
        <v>97</v>
      </c>
      <c r="D9" s="28"/>
      <c r="E9" s="29">
        <v>0</v>
      </c>
      <c r="F9" s="30">
        <f t="shared" si="0"/>
        <v>0</v>
      </c>
      <c r="G9" s="32">
        <v>2</v>
      </c>
      <c r="H9" s="30">
        <f t="shared" si="1"/>
        <v>0</v>
      </c>
      <c r="I9" s="72">
        <f t="shared" si="2"/>
        <v>0</v>
      </c>
    </row>
    <row r="10" spans="1:9" ht="96" customHeight="1" x14ac:dyDescent="0.25">
      <c r="A10" s="31">
        <v>6</v>
      </c>
      <c r="B10" s="51" t="s">
        <v>93</v>
      </c>
      <c r="C10" s="50" t="s">
        <v>98</v>
      </c>
      <c r="D10" s="28"/>
      <c r="E10" s="29">
        <v>0</v>
      </c>
      <c r="F10" s="30">
        <f t="shared" si="0"/>
        <v>0</v>
      </c>
      <c r="G10" s="32">
        <v>1</v>
      </c>
      <c r="H10" s="30">
        <f t="shared" si="1"/>
        <v>0</v>
      </c>
      <c r="I10" s="72">
        <f t="shared" si="2"/>
        <v>0</v>
      </c>
    </row>
    <row r="11" spans="1:9" ht="112.9" customHeight="1" x14ac:dyDescent="0.25">
      <c r="A11" s="31">
        <v>7</v>
      </c>
      <c r="B11" s="27" t="s">
        <v>100</v>
      </c>
      <c r="C11" s="27" t="s">
        <v>99</v>
      </c>
      <c r="D11" s="28"/>
      <c r="E11" s="45">
        <v>0</v>
      </c>
      <c r="F11" s="43">
        <f t="shared" ref="F11:F15" si="3">E11*1.21</f>
        <v>0</v>
      </c>
      <c r="G11" s="32">
        <v>5</v>
      </c>
      <c r="H11" s="43">
        <f t="shared" ref="H11:H15" si="4">E11*G11</f>
        <v>0</v>
      </c>
      <c r="I11" s="73">
        <f t="shared" ref="I11:I15" si="5">H11*1.21</f>
        <v>0</v>
      </c>
    </row>
    <row r="12" spans="1:9" ht="110.45" customHeight="1" x14ac:dyDescent="0.25">
      <c r="A12" s="31">
        <v>8</v>
      </c>
      <c r="B12" s="27" t="s">
        <v>100</v>
      </c>
      <c r="C12" s="27" t="s">
        <v>101</v>
      </c>
      <c r="D12" s="28"/>
      <c r="E12" s="45">
        <v>0</v>
      </c>
      <c r="F12" s="43">
        <f t="shared" si="3"/>
        <v>0</v>
      </c>
      <c r="G12" s="32">
        <v>3</v>
      </c>
      <c r="H12" s="43">
        <f t="shared" si="4"/>
        <v>0</v>
      </c>
      <c r="I12" s="73">
        <f t="shared" si="5"/>
        <v>0</v>
      </c>
    </row>
    <row r="13" spans="1:9" ht="142.9" customHeight="1" x14ac:dyDescent="0.25">
      <c r="A13" s="31">
        <v>9</v>
      </c>
      <c r="B13" s="50" t="s">
        <v>103</v>
      </c>
      <c r="C13" s="50" t="s">
        <v>102</v>
      </c>
      <c r="D13" s="28"/>
      <c r="E13" s="45">
        <v>0</v>
      </c>
      <c r="F13" s="43">
        <f t="shared" si="3"/>
        <v>0</v>
      </c>
      <c r="G13" s="32">
        <v>1</v>
      </c>
      <c r="H13" s="43">
        <f t="shared" si="4"/>
        <v>0</v>
      </c>
      <c r="I13" s="73">
        <f t="shared" si="5"/>
        <v>0</v>
      </c>
    </row>
    <row r="14" spans="1:9" ht="57.6" customHeight="1" x14ac:dyDescent="0.25">
      <c r="A14" s="31">
        <v>10</v>
      </c>
      <c r="B14" s="50" t="s">
        <v>105</v>
      </c>
      <c r="C14" s="27" t="s">
        <v>104</v>
      </c>
      <c r="D14" s="28"/>
      <c r="E14" s="45">
        <v>0</v>
      </c>
      <c r="F14" s="43">
        <f t="shared" si="3"/>
        <v>0</v>
      </c>
      <c r="G14" s="32">
        <v>2</v>
      </c>
      <c r="H14" s="43">
        <f t="shared" si="4"/>
        <v>0</v>
      </c>
      <c r="I14" s="73">
        <f t="shared" si="5"/>
        <v>0</v>
      </c>
    </row>
    <row r="15" spans="1:9" ht="100.9" customHeight="1" x14ac:dyDescent="0.25">
      <c r="A15" s="31">
        <v>11</v>
      </c>
      <c r="B15" s="27" t="s">
        <v>107</v>
      </c>
      <c r="C15" s="27" t="s">
        <v>106</v>
      </c>
      <c r="D15" s="66"/>
      <c r="E15" s="67">
        <v>0</v>
      </c>
      <c r="F15" s="68">
        <f t="shared" si="3"/>
        <v>0</v>
      </c>
      <c r="G15" s="32">
        <v>2</v>
      </c>
      <c r="H15" s="68">
        <f t="shared" si="4"/>
        <v>0</v>
      </c>
      <c r="I15" s="77">
        <f t="shared" si="5"/>
        <v>0</v>
      </c>
    </row>
    <row r="16" spans="1:9" ht="70.150000000000006" customHeight="1" x14ac:dyDescent="0.25">
      <c r="A16" s="31">
        <v>12</v>
      </c>
      <c r="B16" s="27" t="s">
        <v>109</v>
      </c>
      <c r="C16" s="27" t="s">
        <v>108</v>
      </c>
      <c r="D16" s="66"/>
      <c r="E16" s="67">
        <v>0</v>
      </c>
      <c r="F16" s="68">
        <f t="shared" ref="F16:F17" si="6">E16*1.21</f>
        <v>0</v>
      </c>
      <c r="G16" s="32">
        <v>1</v>
      </c>
      <c r="H16" s="68">
        <f t="shared" ref="H16:H17" si="7">E16*G16</f>
        <v>0</v>
      </c>
      <c r="I16" s="77">
        <f t="shared" ref="I16:I17" si="8">H16*1.21</f>
        <v>0</v>
      </c>
    </row>
    <row r="17" spans="1:9" ht="81" customHeight="1" thickBot="1" x14ac:dyDescent="0.3">
      <c r="A17" s="33">
        <v>13</v>
      </c>
      <c r="B17" s="34" t="s">
        <v>111</v>
      </c>
      <c r="C17" s="34" t="s">
        <v>110</v>
      </c>
      <c r="D17" s="44"/>
      <c r="E17" s="67">
        <v>0</v>
      </c>
      <c r="F17" s="68">
        <f t="shared" si="6"/>
        <v>0</v>
      </c>
      <c r="G17" s="36">
        <v>1</v>
      </c>
      <c r="H17" s="68">
        <f t="shared" si="7"/>
        <v>0</v>
      </c>
      <c r="I17" s="77">
        <f t="shared" si="8"/>
        <v>0</v>
      </c>
    </row>
    <row r="18" spans="1:9" ht="15.75" thickBot="1" x14ac:dyDescent="0.3">
      <c r="A18" s="85" t="s">
        <v>22</v>
      </c>
      <c r="B18" s="86"/>
      <c r="C18" s="86"/>
      <c r="D18" s="86"/>
      <c r="E18" s="86"/>
      <c r="F18" s="86"/>
      <c r="G18" s="86"/>
      <c r="H18" s="42">
        <f>SUM(H5:H17)</f>
        <v>0</v>
      </c>
      <c r="I18" s="75">
        <f>SUM(I5:I17)</f>
        <v>0</v>
      </c>
    </row>
  </sheetData>
  <mergeCells count="4">
    <mergeCell ref="A1:I1"/>
    <mergeCell ref="A2:I2"/>
    <mergeCell ref="A4:I4"/>
    <mergeCell ref="A18:G18"/>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showGridLines="0" view="pageBreakPreview" zoomScaleNormal="100" zoomScaleSheetLayoutView="100" workbookViewId="0">
      <selection activeCell="D5" sqref="D5"/>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34</v>
      </c>
      <c r="B1" s="88"/>
      <c r="C1" s="88"/>
      <c r="D1" s="88"/>
      <c r="E1" s="88"/>
      <c r="F1" s="88"/>
      <c r="G1" s="88"/>
      <c r="H1" s="88"/>
      <c r="I1" s="89"/>
    </row>
    <row r="2" spans="1:9" s="2" customFormat="1" ht="21" customHeight="1" thickBot="1" x14ac:dyDescent="0.3">
      <c r="A2" s="90" t="s">
        <v>184</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46</v>
      </c>
      <c r="B4" s="94"/>
      <c r="C4" s="94"/>
      <c r="D4" s="94"/>
      <c r="E4" s="94"/>
      <c r="F4" s="94"/>
      <c r="G4" s="94"/>
      <c r="H4" s="94"/>
      <c r="I4" s="95"/>
    </row>
    <row r="5" spans="1:9" ht="205.9" customHeight="1" x14ac:dyDescent="0.25">
      <c r="A5" s="52">
        <v>1</v>
      </c>
      <c r="B5" s="49" t="s">
        <v>80</v>
      </c>
      <c r="C5" s="21" t="s">
        <v>113</v>
      </c>
      <c r="D5" s="22"/>
      <c r="E5" s="23">
        <v>0</v>
      </c>
      <c r="F5" s="24">
        <f>E5*1.21</f>
        <v>0</v>
      </c>
      <c r="G5" s="25">
        <v>8</v>
      </c>
      <c r="H5" s="24">
        <f>G5*E5</f>
        <v>0</v>
      </c>
      <c r="I5" s="71">
        <f>G5*F5</f>
        <v>0</v>
      </c>
    </row>
    <row r="6" spans="1:9" ht="93.6" customHeight="1" x14ac:dyDescent="0.25">
      <c r="A6" s="31">
        <v>2</v>
      </c>
      <c r="B6" s="26" t="s">
        <v>80</v>
      </c>
      <c r="C6" s="27" t="s">
        <v>114</v>
      </c>
      <c r="D6" s="28"/>
      <c r="E6" s="29">
        <v>0</v>
      </c>
      <c r="F6" s="30">
        <f>E6*1.21</f>
        <v>0</v>
      </c>
      <c r="G6" s="32">
        <v>2</v>
      </c>
      <c r="H6" s="30">
        <f>G6*E6</f>
        <v>0</v>
      </c>
      <c r="I6" s="72">
        <f>G6*F6</f>
        <v>0</v>
      </c>
    </row>
    <row r="7" spans="1:9" ht="143.44999999999999" customHeight="1" x14ac:dyDescent="0.25">
      <c r="A7" s="31">
        <v>3</v>
      </c>
      <c r="B7" s="51" t="s">
        <v>59</v>
      </c>
      <c r="C7" s="50" t="s">
        <v>115</v>
      </c>
      <c r="D7" s="28"/>
      <c r="E7" s="29">
        <v>0</v>
      </c>
      <c r="F7" s="30">
        <f t="shared" ref="F7:F13" si="0">E7*1.21</f>
        <v>0</v>
      </c>
      <c r="G7" s="32">
        <v>1</v>
      </c>
      <c r="H7" s="30">
        <f t="shared" ref="H7:H9" si="1">G7*E7</f>
        <v>0</v>
      </c>
      <c r="I7" s="72">
        <f t="shared" ref="I7:I9" si="2">G7*F7</f>
        <v>0</v>
      </c>
    </row>
    <row r="8" spans="1:9" ht="49.9" customHeight="1" x14ac:dyDescent="0.25">
      <c r="A8" s="31">
        <v>4</v>
      </c>
      <c r="B8" s="51" t="s">
        <v>117</v>
      </c>
      <c r="C8" s="50" t="s">
        <v>116</v>
      </c>
      <c r="D8" s="28"/>
      <c r="E8" s="29">
        <v>0</v>
      </c>
      <c r="F8" s="30">
        <f t="shared" si="0"/>
        <v>0</v>
      </c>
      <c r="G8" s="32">
        <v>18</v>
      </c>
      <c r="H8" s="30">
        <f t="shared" si="1"/>
        <v>0</v>
      </c>
      <c r="I8" s="72">
        <f t="shared" si="2"/>
        <v>0</v>
      </c>
    </row>
    <row r="9" spans="1:9" ht="48" customHeight="1" thickBot="1" x14ac:dyDescent="0.3">
      <c r="A9" s="31">
        <v>5</v>
      </c>
      <c r="B9" s="51" t="s">
        <v>84</v>
      </c>
      <c r="C9" s="27" t="s">
        <v>83</v>
      </c>
      <c r="D9" s="28"/>
      <c r="E9" s="29">
        <v>0</v>
      </c>
      <c r="F9" s="30">
        <f t="shared" si="0"/>
        <v>0</v>
      </c>
      <c r="G9" s="32">
        <v>1</v>
      </c>
      <c r="H9" s="30">
        <f t="shared" si="1"/>
        <v>0</v>
      </c>
      <c r="I9" s="72">
        <f t="shared" si="2"/>
        <v>0</v>
      </c>
    </row>
    <row r="10" spans="1:9" ht="15.75" thickBot="1" x14ac:dyDescent="0.3">
      <c r="A10" s="93" t="s">
        <v>48</v>
      </c>
      <c r="B10" s="94"/>
      <c r="C10" s="94"/>
      <c r="D10" s="94"/>
      <c r="E10" s="94"/>
      <c r="F10" s="94"/>
      <c r="G10" s="94"/>
      <c r="H10" s="94"/>
      <c r="I10" s="95"/>
    </row>
    <row r="11" spans="1:9" ht="351.6" customHeight="1" x14ac:dyDescent="0.25">
      <c r="A11" s="31">
        <v>6</v>
      </c>
      <c r="B11" s="50" t="s">
        <v>119</v>
      </c>
      <c r="C11" s="50" t="s">
        <v>118</v>
      </c>
      <c r="D11" s="28"/>
      <c r="E11" s="45">
        <v>0</v>
      </c>
      <c r="F11" s="43">
        <f t="shared" si="0"/>
        <v>0</v>
      </c>
      <c r="G11" s="32">
        <v>9</v>
      </c>
      <c r="H11" s="43">
        <f t="shared" ref="H11:H13" si="3">E11*G11</f>
        <v>0</v>
      </c>
      <c r="I11" s="73">
        <f t="shared" ref="I11:I13" si="4">H11*1.21</f>
        <v>0</v>
      </c>
    </row>
    <row r="12" spans="1:9" ht="151.15" customHeight="1" x14ac:dyDescent="0.25">
      <c r="A12" s="31">
        <v>7</v>
      </c>
      <c r="B12" s="50" t="s">
        <v>121</v>
      </c>
      <c r="C12" s="50" t="s">
        <v>120</v>
      </c>
      <c r="D12" s="28"/>
      <c r="E12" s="45">
        <v>0</v>
      </c>
      <c r="F12" s="43">
        <f t="shared" si="0"/>
        <v>0</v>
      </c>
      <c r="G12" s="32">
        <v>1</v>
      </c>
      <c r="H12" s="43">
        <f t="shared" si="3"/>
        <v>0</v>
      </c>
      <c r="I12" s="73">
        <f t="shared" si="4"/>
        <v>0</v>
      </c>
    </row>
    <row r="13" spans="1:9" ht="53.45" customHeight="1" thickBot="1" x14ac:dyDescent="0.3">
      <c r="A13" s="31">
        <v>8</v>
      </c>
      <c r="B13" s="50" t="s">
        <v>123</v>
      </c>
      <c r="C13" s="27" t="s">
        <v>122</v>
      </c>
      <c r="D13" s="28"/>
      <c r="E13" s="45">
        <v>0</v>
      </c>
      <c r="F13" s="43">
        <f t="shared" si="0"/>
        <v>0</v>
      </c>
      <c r="G13" s="32">
        <v>1</v>
      </c>
      <c r="H13" s="43">
        <f t="shared" si="3"/>
        <v>0</v>
      </c>
      <c r="I13" s="73">
        <f t="shared" si="4"/>
        <v>0</v>
      </c>
    </row>
    <row r="14" spans="1:9" ht="15.75" thickBot="1" x14ac:dyDescent="0.3">
      <c r="A14" s="85" t="s">
        <v>22</v>
      </c>
      <c r="B14" s="86"/>
      <c r="C14" s="86"/>
      <c r="D14" s="86"/>
      <c r="E14" s="86"/>
      <c r="F14" s="86"/>
      <c r="G14" s="86"/>
      <c r="H14" s="42">
        <f>SUM(H11:H13,H5:H9)</f>
        <v>0</v>
      </c>
      <c r="I14" s="75">
        <f>SUM(I11:I13,I5:I9)</f>
        <v>0</v>
      </c>
    </row>
  </sheetData>
  <mergeCells count="5">
    <mergeCell ref="A1:I1"/>
    <mergeCell ref="A2:I2"/>
    <mergeCell ref="A4:I4"/>
    <mergeCell ref="A14:G14"/>
    <mergeCell ref="A10:I10"/>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
  <sheetViews>
    <sheetView showGridLines="0" view="pageBreakPreview" zoomScaleNormal="100" zoomScaleSheetLayoutView="100" workbookViewId="0">
      <selection activeCell="E18" sqref="E18"/>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37</v>
      </c>
      <c r="B1" s="88"/>
      <c r="C1" s="88"/>
      <c r="D1" s="88"/>
      <c r="E1" s="88"/>
      <c r="F1" s="88"/>
      <c r="G1" s="88"/>
      <c r="H1" s="88"/>
      <c r="I1" s="89"/>
    </row>
    <row r="2" spans="1:9" s="2" customFormat="1" ht="21" customHeight="1" thickBot="1" x14ac:dyDescent="0.3">
      <c r="A2" s="90" t="s">
        <v>35</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46</v>
      </c>
      <c r="B4" s="94"/>
      <c r="C4" s="94"/>
      <c r="D4" s="94"/>
      <c r="E4" s="94"/>
      <c r="F4" s="94"/>
      <c r="G4" s="94"/>
      <c r="H4" s="94"/>
      <c r="I4" s="95"/>
    </row>
    <row r="5" spans="1:9" ht="142.9" customHeight="1" thickBot="1" x14ac:dyDescent="0.3">
      <c r="A5" s="52">
        <v>1</v>
      </c>
      <c r="B5" s="49" t="s">
        <v>125</v>
      </c>
      <c r="C5" s="21" t="s">
        <v>124</v>
      </c>
      <c r="D5" s="22"/>
      <c r="E5" s="23">
        <v>0</v>
      </c>
      <c r="F5" s="24">
        <f>E5*1.21</f>
        <v>0</v>
      </c>
      <c r="G5" s="25">
        <v>4</v>
      </c>
      <c r="H5" s="24">
        <f>G5*E5</f>
        <v>0</v>
      </c>
      <c r="I5" s="71">
        <f>G5*F5</f>
        <v>0</v>
      </c>
    </row>
    <row r="6" spans="1:9" ht="15.75" thickBot="1" x14ac:dyDescent="0.3">
      <c r="A6" s="85" t="s">
        <v>22</v>
      </c>
      <c r="B6" s="86"/>
      <c r="C6" s="86"/>
      <c r="D6" s="86"/>
      <c r="E6" s="86"/>
      <c r="F6" s="86"/>
      <c r="G6" s="86"/>
      <c r="H6" s="42">
        <f>SUM(H5)</f>
        <v>0</v>
      </c>
      <c r="I6" s="75">
        <f>SUM(I5)</f>
        <v>0</v>
      </c>
    </row>
  </sheetData>
  <mergeCells count="4">
    <mergeCell ref="A1:I1"/>
    <mergeCell ref="A2:I2"/>
    <mergeCell ref="A4:I4"/>
    <mergeCell ref="A6:G6"/>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showGridLines="0" view="pageBreakPreview" zoomScaleNormal="100" zoomScaleSheetLayoutView="100" workbookViewId="0">
      <selection activeCell="D25" sqref="D25"/>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39</v>
      </c>
      <c r="B1" s="88"/>
      <c r="C1" s="88"/>
      <c r="D1" s="88"/>
      <c r="E1" s="88"/>
      <c r="F1" s="88"/>
      <c r="G1" s="88"/>
      <c r="H1" s="88"/>
      <c r="I1" s="89"/>
    </row>
    <row r="2" spans="1:9" s="2" customFormat="1" ht="21" customHeight="1" thickBot="1" x14ac:dyDescent="0.3">
      <c r="A2" s="90" t="s">
        <v>186</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46</v>
      </c>
      <c r="B4" s="94"/>
      <c r="C4" s="94"/>
      <c r="D4" s="94"/>
      <c r="E4" s="94"/>
      <c r="F4" s="94"/>
      <c r="G4" s="94"/>
      <c r="H4" s="94"/>
      <c r="I4" s="95"/>
    </row>
    <row r="5" spans="1:9" ht="110.45" customHeight="1" x14ac:dyDescent="0.25">
      <c r="A5" s="52">
        <v>1</v>
      </c>
      <c r="B5" s="49" t="s">
        <v>127</v>
      </c>
      <c r="C5" s="21" t="s">
        <v>126</v>
      </c>
      <c r="D5" s="22"/>
      <c r="E5" s="23">
        <v>0</v>
      </c>
      <c r="F5" s="24">
        <f>E5*1.21</f>
        <v>0</v>
      </c>
      <c r="G5" s="25">
        <v>2</v>
      </c>
      <c r="H5" s="24">
        <f>G5*E5</f>
        <v>0</v>
      </c>
      <c r="I5" s="71">
        <f>G5*F5</f>
        <v>0</v>
      </c>
    </row>
    <row r="6" spans="1:9" ht="120.6" customHeight="1" x14ac:dyDescent="0.25">
      <c r="A6" s="31">
        <v>2</v>
      </c>
      <c r="B6" s="51" t="s">
        <v>127</v>
      </c>
      <c r="C6" s="27" t="s">
        <v>128</v>
      </c>
      <c r="D6" s="28"/>
      <c r="E6" s="29">
        <v>0</v>
      </c>
      <c r="F6" s="30">
        <f>E6*1.21</f>
        <v>0</v>
      </c>
      <c r="G6" s="32">
        <v>1</v>
      </c>
      <c r="H6" s="30">
        <f>G6*E6</f>
        <v>0</v>
      </c>
      <c r="I6" s="72">
        <f>G6*F6</f>
        <v>0</v>
      </c>
    </row>
    <row r="7" spans="1:9" ht="133.9" customHeight="1" x14ac:dyDescent="0.25">
      <c r="A7" s="31">
        <v>3</v>
      </c>
      <c r="B7" s="26" t="s">
        <v>127</v>
      </c>
      <c r="C7" s="27" t="s">
        <v>56</v>
      </c>
      <c r="D7" s="28"/>
      <c r="E7" s="29">
        <v>0</v>
      </c>
      <c r="F7" s="30">
        <f t="shared" ref="F7:F14" si="0">E7*1.21</f>
        <v>0</v>
      </c>
      <c r="G7" s="32">
        <v>1</v>
      </c>
      <c r="H7" s="30">
        <f t="shared" ref="H7:H14" si="1">G7*E7</f>
        <v>0</v>
      </c>
      <c r="I7" s="72">
        <f t="shared" ref="I7:I14" si="2">G7*F7</f>
        <v>0</v>
      </c>
    </row>
    <row r="8" spans="1:9" ht="201.6" customHeight="1" x14ac:dyDescent="0.25">
      <c r="A8" s="31">
        <v>4</v>
      </c>
      <c r="B8" s="51" t="s">
        <v>53</v>
      </c>
      <c r="C8" s="50" t="s">
        <v>52</v>
      </c>
      <c r="D8" s="28"/>
      <c r="E8" s="29">
        <v>0</v>
      </c>
      <c r="F8" s="30">
        <f t="shared" si="0"/>
        <v>0</v>
      </c>
      <c r="G8" s="32">
        <v>1</v>
      </c>
      <c r="H8" s="30">
        <f t="shared" si="1"/>
        <v>0</v>
      </c>
      <c r="I8" s="72">
        <f t="shared" si="2"/>
        <v>0</v>
      </c>
    </row>
    <row r="9" spans="1:9" ht="93" customHeight="1" x14ac:dyDescent="0.25">
      <c r="A9" s="31">
        <v>5</v>
      </c>
      <c r="B9" s="51" t="s">
        <v>80</v>
      </c>
      <c r="C9" s="50" t="s">
        <v>138</v>
      </c>
      <c r="D9" s="28"/>
      <c r="E9" s="29">
        <v>0</v>
      </c>
      <c r="F9" s="30">
        <f t="shared" ref="F9:F12" si="3">E9*1.21</f>
        <v>0</v>
      </c>
      <c r="G9" s="32">
        <v>12</v>
      </c>
      <c r="H9" s="30">
        <f t="shared" ref="H9:H12" si="4">G9*E9</f>
        <v>0</v>
      </c>
      <c r="I9" s="72">
        <f t="shared" ref="I9:I12" si="5">G9*F9</f>
        <v>0</v>
      </c>
    </row>
    <row r="10" spans="1:9" ht="142.15" customHeight="1" x14ac:dyDescent="0.25">
      <c r="A10" s="31">
        <v>6</v>
      </c>
      <c r="B10" s="51" t="s">
        <v>55</v>
      </c>
      <c r="C10" s="50" t="s">
        <v>88</v>
      </c>
      <c r="D10" s="28"/>
      <c r="E10" s="29">
        <v>0</v>
      </c>
      <c r="F10" s="30">
        <f t="shared" si="3"/>
        <v>0</v>
      </c>
      <c r="G10" s="32">
        <v>1</v>
      </c>
      <c r="H10" s="30">
        <f t="shared" si="4"/>
        <v>0</v>
      </c>
      <c r="I10" s="72">
        <f t="shared" si="5"/>
        <v>0</v>
      </c>
    </row>
    <row r="11" spans="1:9" ht="231.6" customHeight="1" x14ac:dyDescent="0.25">
      <c r="A11" s="31">
        <v>7</v>
      </c>
      <c r="B11" s="51" t="s">
        <v>139</v>
      </c>
      <c r="C11" s="50" t="s">
        <v>81</v>
      </c>
      <c r="D11" s="28"/>
      <c r="E11" s="29">
        <v>0</v>
      </c>
      <c r="F11" s="30">
        <f t="shared" si="3"/>
        <v>0</v>
      </c>
      <c r="G11" s="32">
        <v>12</v>
      </c>
      <c r="H11" s="30">
        <f t="shared" si="4"/>
        <v>0</v>
      </c>
      <c r="I11" s="72">
        <f t="shared" si="5"/>
        <v>0</v>
      </c>
    </row>
    <row r="12" spans="1:9" ht="47.45" customHeight="1" thickBot="1" x14ac:dyDescent="0.3">
      <c r="A12" s="33">
        <v>8</v>
      </c>
      <c r="B12" s="62" t="s">
        <v>84</v>
      </c>
      <c r="C12" s="63" t="s">
        <v>83</v>
      </c>
      <c r="D12" s="35"/>
      <c r="E12" s="29">
        <v>0</v>
      </c>
      <c r="F12" s="30">
        <f t="shared" si="3"/>
        <v>0</v>
      </c>
      <c r="G12" s="36">
        <v>1</v>
      </c>
      <c r="H12" s="30">
        <f t="shared" si="4"/>
        <v>0</v>
      </c>
      <c r="I12" s="72">
        <f t="shared" si="5"/>
        <v>0</v>
      </c>
    </row>
    <row r="13" spans="1:9" ht="15.75" thickBot="1" x14ac:dyDescent="0.3">
      <c r="A13" s="93" t="s">
        <v>48</v>
      </c>
      <c r="B13" s="94"/>
      <c r="C13" s="94"/>
      <c r="D13" s="94"/>
      <c r="E13" s="94"/>
      <c r="F13" s="94"/>
      <c r="G13" s="94"/>
      <c r="H13" s="94"/>
      <c r="I13" s="95"/>
    </row>
    <row r="14" spans="1:9" ht="322.14999999999998" customHeight="1" x14ac:dyDescent="0.25">
      <c r="A14" s="52">
        <v>9</v>
      </c>
      <c r="B14" s="20" t="s">
        <v>73</v>
      </c>
      <c r="C14" s="48" t="s">
        <v>72</v>
      </c>
      <c r="D14" s="22"/>
      <c r="E14" s="23">
        <v>0</v>
      </c>
      <c r="F14" s="24">
        <f t="shared" si="0"/>
        <v>0</v>
      </c>
      <c r="G14" s="25">
        <v>1</v>
      </c>
      <c r="H14" s="24">
        <f t="shared" si="1"/>
        <v>0</v>
      </c>
      <c r="I14" s="71">
        <f t="shared" si="2"/>
        <v>0</v>
      </c>
    </row>
    <row r="15" spans="1:9" ht="305.45" customHeight="1" x14ac:dyDescent="0.25">
      <c r="A15" s="133">
        <v>10</v>
      </c>
      <c r="B15" s="53" t="s">
        <v>20</v>
      </c>
      <c r="C15" s="54" t="s">
        <v>78</v>
      </c>
      <c r="D15" s="55"/>
      <c r="E15" s="119">
        <v>0</v>
      </c>
      <c r="F15" s="122">
        <f>E15*1.21</f>
        <v>0</v>
      </c>
      <c r="G15" s="125">
        <v>1</v>
      </c>
      <c r="H15" s="122">
        <f>E15*G15</f>
        <v>0</v>
      </c>
      <c r="I15" s="130">
        <f>H15*1.21</f>
        <v>0</v>
      </c>
    </row>
    <row r="16" spans="1:9" ht="131.44999999999999" customHeight="1" x14ac:dyDescent="0.25">
      <c r="A16" s="134"/>
      <c r="B16" s="56" t="s">
        <v>21</v>
      </c>
      <c r="C16" s="57" t="s">
        <v>27</v>
      </c>
      <c r="D16" s="58"/>
      <c r="E16" s="120"/>
      <c r="F16" s="123"/>
      <c r="G16" s="126"/>
      <c r="H16" s="123"/>
      <c r="I16" s="131"/>
    </row>
    <row r="17" spans="1:9" ht="39" customHeight="1" x14ac:dyDescent="0.25">
      <c r="A17" s="134"/>
      <c r="B17" s="56" t="s">
        <v>74</v>
      </c>
      <c r="C17" s="57" t="s">
        <v>77</v>
      </c>
      <c r="D17" s="58"/>
      <c r="E17" s="120"/>
      <c r="F17" s="123"/>
      <c r="G17" s="126"/>
      <c r="H17" s="123"/>
      <c r="I17" s="131"/>
    </row>
    <row r="18" spans="1:9" ht="108.6" customHeight="1" thickBot="1" x14ac:dyDescent="0.3">
      <c r="A18" s="135"/>
      <c r="B18" s="59" t="s">
        <v>75</v>
      </c>
      <c r="C18" s="60" t="s">
        <v>76</v>
      </c>
      <c r="D18" s="61"/>
      <c r="E18" s="121"/>
      <c r="F18" s="124"/>
      <c r="G18" s="127"/>
      <c r="H18" s="124"/>
      <c r="I18" s="132"/>
    </row>
    <row r="19" spans="1:9" ht="15.75" thickBot="1" x14ac:dyDescent="0.3">
      <c r="A19" s="93" t="s">
        <v>159</v>
      </c>
      <c r="B19" s="94"/>
      <c r="C19" s="94"/>
      <c r="D19" s="94"/>
      <c r="E19" s="94"/>
      <c r="F19" s="94"/>
      <c r="G19" s="94"/>
      <c r="H19" s="94"/>
      <c r="I19" s="95"/>
    </row>
    <row r="20" spans="1:9" ht="87" customHeight="1" x14ac:dyDescent="0.25">
      <c r="A20" s="52">
        <v>11</v>
      </c>
      <c r="B20" s="48" t="s">
        <v>130</v>
      </c>
      <c r="C20" s="21" t="s">
        <v>129</v>
      </c>
      <c r="D20" s="22"/>
      <c r="E20" s="69">
        <v>0</v>
      </c>
      <c r="F20" s="70">
        <f>E20*1.21</f>
        <v>0</v>
      </c>
      <c r="G20" s="25">
        <v>1</v>
      </c>
      <c r="H20" s="70">
        <f>E20*G20</f>
        <v>0</v>
      </c>
      <c r="I20" s="82">
        <f>F20*G20</f>
        <v>0</v>
      </c>
    </row>
    <row r="21" spans="1:9" ht="85.9" customHeight="1" x14ac:dyDescent="0.25">
      <c r="A21" s="31">
        <v>12</v>
      </c>
      <c r="B21" s="27" t="s">
        <v>132</v>
      </c>
      <c r="C21" s="27" t="s">
        <v>131</v>
      </c>
      <c r="D21" s="28"/>
      <c r="E21" s="45">
        <v>0</v>
      </c>
      <c r="F21" s="43">
        <f t="shared" ref="F21:F25" si="6">E21*1.21</f>
        <v>0</v>
      </c>
      <c r="G21" s="32">
        <v>1</v>
      </c>
      <c r="H21" s="43">
        <f t="shared" ref="H21:H25" si="7">E21*G21</f>
        <v>0</v>
      </c>
      <c r="I21" s="73">
        <f t="shared" ref="I21:I25" si="8">F21*G21</f>
        <v>0</v>
      </c>
    </row>
    <row r="22" spans="1:9" ht="85.9" customHeight="1" x14ac:dyDescent="0.25">
      <c r="A22" s="31">
        <v>13</v>
      </c>
      <c r="B22" s="27" t="s">
        <v>133</v>
      </c>
      <c r="C22" s="27" t="s">
        <v>131</v>
      </c>
      <c r="D22" s="28"/>
      <c r="E22" s="45">
        <v>0</v>
      </c>
      <c r="F22" s="43">
        <f t="shared" si="6"/>
        <v>0</v>
      </c>
      <c r="G22" s="32">
        <v>1</v>
      </c>
      <c r="H22" s="43">
        <f t="shared" si="7"/>
        <v>0</v>
      </c>
      <c r="I22" s="73">
        <f t="shared" si="8"/>
        <v>0</v>
      </c>
    </row>
    <row r="23" spans="1:9" ht="87" customHeight="1" x14ac:dyDescent="0.25">
      <c r="A23" s="31">
        <v>14</v>
      </c>
      <c r="B23" s="27" t="s">
        <v>134</v>
      </c>
      <c r="C23" s="27" t="s">
        <v>131</v>
      </c>
      <c r="D23" s="28"/>
      <c r="E23" s="45">
        <v>0</v>
      </c>
      <c r="F23" s="43">
        <f t="shared" si="6"/>
        <v>0</v>
      </c>
      <c r="G23" s="32">
        <v>1</v>
      </c>
      <c r="H23" s="43">
        <f t="shared" si="7"/>
        <v>0</v>
      </c>
      <c r="I23" s="73">
        <f t="shared" si="8"/>
        <v>0</v>
      </c>
    </row>
    <row r="24" spans="1:9" ht="55.9" customHeight="1" x14ac:dyDescent="0.25">
      <c r="A24" s="31">
        <v>15</v>
      </c>
      <c r="B24" s="27" t="s">
        <v>135</v>
      </c>
      <c r="C24" s="27" t="s">
        <v>195</v>
      </c>
      <c r="D24" s="28"/>
      <c r="E24" s="45">
        <v>0</v>
      </c>
      <c r="F24" s="43">
        <f t="shared" si="6"/>
        <v>0</v>
      </c>
      <c r="G24" s="32">
        <v>1</v>
      </c>
      <c r="H24" s="43">
        <f t="shared" si="7"/>
        <v>0</v>
      </c>
      <c r="I24" s="73">
        <f t="shared" si="8"/>
        <v>0</v>
      </c>
    </row>
    <row r="25" spans="1:9" ht="63" customHeight="1" thickBot="1" x14ac:dyDescent="0.3">
      <c r="A25" s="33">
        <v>16</v>
      </c>
      <c r="B25" s="34" t="s">
        <v>137</v>
      </c>
      <c r="C25" s="34" t="s">
        <v>136</v>
      </c>
      <c r="D25" s="35"/>
      <c r="E25" s="46">
        <v>0</v>
      </c>
      <c r="F25" s="47">
        <f t="shared" si="6"/>
        <v>0</v>
      </c>
      <c r="G25" s="36">
        <v>1</v>
      </c>
      <c r="H25" s="47">
        <f t="shared" si="7"/>
        <v>0</v>
      </c>
      <c r="I25" s="83">
        <f t="shared" si="8"/>
        <v>0</v>
      </c>
    </row>
    <row r="26" spans="1:9" ht="15.75" thickBot="1" x14ac:dyDescent="0.3">
      <c r="A26" s="93" t="s">
        <v>160</v>
      </c>
      <c r="B26" s="94"/>
      <c r="C26" s="94"/>
      <c r="D26" s="94"/>
      <c r="E26" s="94"/>
      <c r="F26" s="94"/>
      <c r="G26" s="94"/>
      <c r="H26" s="94"/>
      <c r="I26" s="95"/>
    </row>
    <row r="27" spans="1:9" ht="384.6" customHeight="1" x14ac:dyDescent="0.25">
      <c r="A27" s="111">
        <v>17</v>
      </c>
      <c r="B27" s="136" t="s">
        <v>161</v>
      </c>
      <c r="C27" s="78" t="s">
        <v>183</v>
      </c>
      <c r="D27" s="80"/>
      <c r="E27" s="128">
        <v>0</v>
      </c>
      <c r="F27" s="115">
        <f>E27*1.21</f>
        <v>0</v>
      </c>
      <c r="G27" s="117">
        <v>1</v>
      </c>
      <c r="H27" s="115">
        <f>E27*G27</f>
        <v>0</v>
      </c>
      <c r="I27" s="113">
        <f>F27*G27</f>
        <v>0</v>
      </c>
    </row>
    <row r="28" spans="1:9" ht="217.15" customHeight="1" x14ac:dyDescent="0.25">
      <c r="A28" s="112"/>
      <c r="B28" s="137"/>
      <c r="C28" s="79" t="s">
        <v>182</v>
      </c>
      <c r="D28" s="81"/>
      <c r="E28" s="129"/>
      <c r="F28" s="116"/>
      <c r="G28" s="118"/>
      <c r="H28" s="116"/>
      <c r="I28" s="114"/>
    </row>
    <row r="29" spans="1:9" ht="47.45" customHeight="1" x14ac:dyDescent="0.25">
      <c r="A29" s="31">
        <v>18</v>
      </c>
      <c r="B29" s="50" t="s">
        <v>163</v>
      </c>
      <c r="C29" s="27" t="s">
        <v>162</v>
      </c>
      <c r="D29" s="28"/>
      <c r="E29" s="45">
        <v>0</v>
      </c>
      <c r="F29" s="43">
        <f>E29*1.21</f>
        <v>0</v>
      </c>
      <c r="G29" s="32">
        <v>1</v>
      </c>
      <c r="H29" s="43">
        <f>E29*G29</f>
        <v>0</v>
      </c>
      <c r="I29" s="73">
        <f>F29*G29</f>
        <v>0</v>
      </c>
    </row>
    <row r="30" spans="1:9" ht="163.9" customHeight="1" x14ac:dyDescent="0.25">
      <c r="A30" s="31">
        <v>19</v>
      </c>
      <c r="B30" s="50" t="s">
        <v>165</v>
      </c>
      <c r="C30" s="27" t="s">
        <v>164</v>
      </c>
      <c r="D30" s="28"/>
      <c r="E30" s="45">
        <v>0</v>
      </c>
      <c r="F30" s="43">
        <f t="shared" ref="F30:F36" si="9">E30*1.21</f>
        <v>0</v>
      </c>
      <c r="G30" s="32">
        <v>1</v>
      </c>
      <c r="H30" s="43">
        <f t="shared" ref="H30:H36" si="10">E30*G30</f>
        <v>0</v>
      </c>
      <c r="I30" s="73">
        <f t="shared" ref="I30:I36" si="11">F30*G30</f>
        <v>0</v>
      </c>
    </row>
    <row r="31" spans="1:9" ht="48.6" customHeight="1" x14ac:dyDescent="0.25">
      <c r="A31" s="31">
        <v>20</v>
      </c>
      <c r="B31" s="27" t="s">
        <v>167</v>
      </c>
      <c r="C31" s="27" t="s">
        <v>166</v>
      </c>
      <c r="D31" s="28"/>
      <c r="E31" s="45">
        <v>0</v>
      </c>
      <c r="F31" s="43">
        <f t="shared" si="9"/>
        <v>0</v>
      </c>
      <c r="G31" s="32">
        <v>10</v>
      </c>
      <c r="H31" s="43">
        <f t="shared" si="10"/>
        <v>0</v>
      </c>
      <c r="I31" s="73">
        <f t="shared" si="11"/>
        <v>0</v>
      </c>
    </row>
    <row r="32" spans="1:9" ht="97.15" customHeight="1" x14ac:dyDescent="0.25">
      <c r="A32" s="31">
        <v>21</v>
      </c>
      <c r="B32" s="50" t="s">
        <v>169</v>
      </c>
      <c r="C32" s="27" t="s">
        <v>168</v>
      </c>
      <c r="D32" s="28"/>
      <c r="E32" s="45">
        <v>0</v>
      </c>
      <c r="F32" s="43">
        <f t="shared" si="9"/>
        <v>0</v>
      </c>
      <c r="G32" s="32">
        <v>1</v>
      </c>
      <c r="H32" s="43">
        <f t="shared" si="10"/>
        <v>0</v>
      </c>
      <c r="I32" s="73">
        <f t="shared" si="11"/>
        <v>0</v>
      </c>
    </row>
    <row r="33" spans="1:9" ht="35.450000000000003" customHeight="1" x14ac:dyDescent="0.25">
      <c r="A33" s="31">
        <v>22</v>
      </c>
      <c r="B33" s="50" t="s">
        <v>171</v>
      </c>
      <c r="C33" s="27" t="s">
        <v>170</v>
      </c>
      <c r="D33" s="28"/>
      <c r="E33" s="45">
        <v>0</v>
      </c>
      <c r="F33" s="43">
        <f t="shared" si="9"/>
        <v>0</v>
      </c>
      <c r="G33" s="32">
        <v>1</v>
      </c>
      <c r="H33" s="43">
        <f t="shared" si="10"/>
        <v>0</v>
      </c>
      <c r="I33" s="73">
        <f t="shared" si="11"/>
        <v>0</v>
      </c>
    </row>
    <row r="34" spans="1:9" ht="159.6" customHeight="1" x14ac:dyDescent="0.25">
      <c r="A34" s="31">
        <v>23</v>
      </c>
      <c r="B34" s="50" t="s">
        <v>28</v>
      </c>
      <c r="C34" s="50" t="s">
        <v>172</v>
      </c>
      <c r="D34" s="28"/>
      <c r="E34" s="45">
        <v>0</v>
      </c>
      <c r="F34" s="43">
        <f t="shared" si="9"/>
        <v>0</v>
      </c>
      <c r="G34" s="32">
        <v>1</v>
      </c>
      <c r="H34" s="43">
        <f t="shared" si="10"/>
        <v>0</v>
      </c>
      <c r="I34" s="73">
        <f t="shared" si="11"/>
        <v>0</v>
      </c>
    </row>
    <row r="35" spans="1:9" ht="97.15" customHeight="1" x14ac:dyDescent="0.25">
      <c r="A35" s="31">
        <v>24</v>
      </c>
      <c r="B35" s="27" t="s">
        <v>173</v>
      </c>
      <c r="C35" s="27" t="s">
        <v>193</v>
      </c>
      <c r="D35" s="28"/>
      <c r="E35" s="45">
        <v>0</v>
      </c>
      <c r="F35" s="43">
        <f t="shared" si="9"/>
        <v>0</v>
      </c>
      <c r="G35" s="32">
        <v>1</v>
      </c>
      <c r="H35" s="43">
        <f t="shared" si="10"/>
        <v>0</v>
      </c>
      <c r="I35" s="73">
        <f t="shared" si="11"/>
        <v>0</v>
      </c>
    </row>
    <row r="36" spans="1:9" ht="88.15" customHeight="1" thickBot="1" x14ac:dyDescent="0.3">
      <c r="A36" s="33">
        <v>25</v>
      </c>
      <c r="B36" s="63" t="s">
        <v>174</v>
      </c>
      <c r="C36" s="63" t="s">
        <v>194</v>
      </c>
      <c r="D36" s="35"/>
      <c r="E36" s="46">
        <v>0</v>
      </c>
      <c r="F36" s="43">
        <f t="shared" si="9"/>
        <v>0</v>
      </c>
      <c r="G36" s="36">
        <v>1</v>
      </c>
      <c r="H36" s="43">
        <f t="shared" si="10"/>
        <v>0</v>
      </c>
      <c r="I36" s="73">
        <f t="shared" si="11"/>
        <v>0</v>
      </c>
    </row>
    <row r="37" spans="1:9" ht="15.75" thickBot="1" x14ac:dyDescent="0.3">
      <c r="A37" s="85" t="s">
        <v>22</v>
      </c>
      <c r="B37" s="86"/>
      <c r="C37" s="86"/>
      <c r="D37" s="86"/>
      <c r="E37" s="86"/>
      <c r="F37" s="86"/>
      <c r="G37" s="86"/>
      <c r="H37" s="42">
        <f>SUM(H29:H36,H27,H20:H25,H15,H14,H5:H12)</f>
        <v>0</v>
      </c>
      <c r="I37" s="75">
        <f>SUM(I29:I36,I27,I20:I25,I15,I14,I5:I12)</f>
        <v>0</v>
      </c>
    </row>
  </sheetData>
  <mergeCells count="20">
    <mergeCell ref="A37:G37"/>
    <mergeCell ref="A13:I13"/>
    <mergeCell ref="A19:I19"/>
    <mergeCell ref="E15:E18"/>
    <mergeCell ref="F15:F18"/>
    <mergeCell ref="G15:G18"/>
    <mergeCell ref="H15:H18"/>
    <mergeCell ref="F27:F28"/>
    <mergeCell ref="E27:E28"/>
    <mergeCell ref="I15:I18"/>
    <mergeCell ref="A15:A18"/>
    <mergeCell ref="A26:I26"/>
    <mergeCell ref="B27:B28"/>
    <mergeCell ref="A27:A28"/>
    <mergeCell ref="I27:I28"/>
    <mergeCell ref="H27:H28"/>
    <mergeCell ref="G27:G28"/>
    <mergeCell ref="A1:I1"/>
    <mergeCell ref="A2:I2"/>
    <mergeCell ref="A4:I4"/>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showGridLines="0" tabSelected="1" view="pageBreakPreview" topLeftCell="A22" zoomScaleNormal="100" zoomScaleSheetLayoutView="100" workbookViewId="0">
      <selection activeCell="K27" sqref="K27"/>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138" t="s">
        <v>41</v>
      </c>
      <c r="B1" s="138"/>
      <c r="C1" s="138"/>
      <c r="D1" s="138"/>
      <c r="E1" s="138"/>
      <c r="F1" s="138"/>
      <c r="G1" s="138"/>
      <c r="H1" s="138"/>
      <c r="I1" s="138"/>
    </row>
    <row r="2" spans="1:9" s="2" customFormat="1" ht="21" customHeight="1" thickBot="1" x14ac:dyDescent="0.3">
      <c r="A2" s="90" t="s">
        <v>185</v>
      </c>
      <c r="B2" s="91"/>
      <c r="C2" s="91"/>
      <c r="D2" s="91"/>
      <c r="E2" s="91"/>
      <c r="F2" s="91"/>
      <c r="G2" s="91"/>
      <c r="H2" s="91"/>
      <c r="I2" s="91"/>
    </row>
    <row r="3" spans="1:9" ht="51.75" customHeight="1" thickBot="1" x14ac:dyDescent="0.3">
      <c r="A3" s="16" t="s">
        <v>0</v>
      </c>
      <c r="B3" s="17" t="s">
        <v>1</v>
      </c>
      <c r="C3" s="17" t="s">
        <v>2</v>
      </c>
      <c r="D3" s="18" t="s">
        <v>7</v>
      </c>
      <c r="E3" s="18" t="s">
        <v>3</v>
      </c>
      <c r="F3" s="18" t="s">
        <v>8</v>
      </c>
      <c r="G3" s="18" t="s">
        <v>4</v>
      </c>
      <c r="H3" s="18" t="s">
        <v>5</v>
      </c>
      <c r="I3" s="18" t="s">
        <v>6</v>
      </c>
    </row>
    <row r="4" spans="1:9" ht="15.75" thickBot="1" x14ac:dyDescent="0.3">
      <c r="A4" s="93" t="s">
        <v>46</v>
      </c>
      <c r="B4" s="94"/>
      <c r="C4" s="94"/>
      <c r="D4" s="94"/>
      <c r="E4" s="94"/>
      <c r="F4" s="94"/>
      <c r="G4" s="94"/>
      <c r="H4" s="94"/>
      <c r="I4" s="94"/>
    </row>
    <row r="5" spans="1:9" ht="186.6" customHeight="1" x14ac:dyDescent="0.25">
      <c r="A5" s="52">
        <v>1</v>
      </c>
      <c r="B5" s="49" t="s">
        <v>80</v>
      </c>
      <c r="C5" s="21" t="s">
        <v>140</v>
      </c>
      <c r="D5" s="22"/>
      <c r="E5" s="23">
        <v>0</v>
      </c>
      <c r="F5" s="24">
        <f>E5*1.21</f>
        <v>0</v>
      </c>
      <c r="G5" s="25">
        <v>6</v>
      </c>
      <c r="H5" s="24">
        <f>G5*E5</f>
        <v>0</v>
      </c>
      <c r="I5" s="24">
        <f>G5*F5</f>
        <v>0</v>
      </c>
    </row>
    <row r="6" spans="1:9" ht="211.9" customHeight="1" x14ac:dyDescent="0.25">
      <c r="A6" s="31">
        <v>2</v>
      </c>
      <c r="B6" s="51" t="s">
        <v>53</v>
      </c>
      <c r="C6" s="50" t="s">
        <v>52</v>
      </c>
      <c r="D6" s="28"/>
      <c r="E6" s="29">
        <v>0</v>
      </c>
      <c r="F6" s="30">
        <f>E6*1.21</f>
        <v>0</v>
      </c>
      <c r="G6" s="32">
        <v>1</v>
      </c>
      <c r="H6" s="30">
        <f>G6*E6</f>
        <v>0</v>
      </c>
      <c r="I6" s="30">
        <f>G6*F6</f>
        <v>0</v>
      </c>
    </row>
    <row r="7" spans="1:9" ht="144.6" customHeight="1" x14ac:dyDescent="0.25">
      <c r="A7" s="31">
        <v>3</v>
      </c>
      <c r="B7" s="26" t="s">
        <v>55</v>
      </c>
      <c r="C7" s="27" t="s">
        <v>54</v>
      </c>
      <c r="D7" s="28"/>
      <c r="E7" s="29">
        <v>0</v>
      </c>
      <c r="F7" s="30">
        <f t="shared" ref="F7:F10" si="0">E7*1.21</f>
        <v>0</v>
      </c>
      <c r="G7" s="32">
        <v>1</v>
      </c>
      <c r="H7" s="30">
        <f t="shared" ref="H7:H10" si="1">G7*E7</f>
        <v>0</v>
      </c>
      <c r="I7" s="30">
        <f t="shared" ref="I7:I10" si="2">G7*F7</f>
        <v>0</v>
      </c>
    </row>
    <row r="8" spans="1:9" ht="92.45" customHeight="1" x14ac:dyDescent="0.25">
      <c r="A8" s="31">
        <v>4</v>
      </c>
      <c r="B8" s="51" t="s">
        <v>142</v>
      </c>
      <c r="C8" s="50" t="s">
        <v>141</v>
      </c>
      <c r="D8" s="28"/>
      <c r="E8" s="29">
        <v>0</v>
      </c>
      <c r="F8" s="30">
        <f t="shared" si="0"/>
        <v>0</v>
      </c>
      <c r="G8" s="32">
        <v>16</v>
      </c>
      <c r="H8" s="30">
        <f t="shared" si="1"/>
        <v>0</v>
      </c>
      <c r="I8" s="30">
        <f t="shared" si="2"/>
        <v>0</v>
      </c>
    </row>
    <row r="9" spans="1:9" ht="235.15" customHeight="1" x14ac:dyDescent="0.25">
      <c r="A9" s="31">
        <v>5</v>
      </c>
      <c r="B9" s="51" t="s">
        <v>143</v>
      </c>
      <c r="C9" s="50" t="s">
        <v>81</v>
      </c>
      <c r="D9" s="28"/>
      <c r="E9" s="29">
        <v>0</v>
      </c>
      <c r="F9" s="30">
        <f t="shared" si="0"/>
        <v>0</v>
      </c>
      <c r="G9" s="32">
        <v>16</v>
      </c>
      <c r="H9" s="30">
        <f t="shared" si="1"/>
        <v>0</v>
      </c>
      <c r="I9" s="30">
        <f t="shared" si="2"/>
        <v>0</v>
      </c>
    </row>
    <row r="10" spans="1:9" ht="120" customHeight="1" x14ac:dyDescent="0.25">
      <c r="A10" s="31">
        <v>6</v>
      </c>
      <c r="B10" s="26" t="s">
        <v>145</v>
      </c>
      <c r="C10" s="27" t="s">
        <v>144</v>
      </c>
      <c r="D10" s="28"/>
      <c r="E10" s="29">
        <v>0</v>
      </c>
      <c r="F10" s="30">
        <f t="shared" si="0"/>
        <v>0</v>
      </c>
      <c r="G10" s="32">
        <v>2</v>
      </c>
      <c r="H10" s="30">
        <f t="shared" si="1"/>
        <v>0</v>
      </c>
      <c r="I10" s="30">
        <f t="shared" si="2"/>
        <v>0</v>
      </c>
    </row>
    <row r="11" spans="1:9" ht="114.6" customHeight="1" x14ac:dyDescent="0.25">
      <c r="A11" s="31">
        <v>7</v>
      </c>
      <c r="B11" s="27" t="s">
        <v>127</v>
      </c>
      <c r="C11" s="27" t="s">
        <v>146</v>
      </c>
      <c r="D11" s="28"/>
      <c r="E11" s="45">
        <v>0</v>
      </c>
      <c r="F11" s="43">
        <f>E11*1.21</f>
        <v>0</v>
      </c>
      <c r="G11" s="32">
        <v>4</v>
      </c>
      <c r="H11" s="43">
        <f>E11*G11</f>
        <v>0</v>
      </c>
      <c r="I11" s="43">
        <f>H11*1.21</f>
        <v>0</v>
      </c>
    </row>
    <row r="12" spans="1:9" ht="121.9" customHeight="1" x14ac:dyDescent="0.25">
      <c r="A12" s="31">
        <v>8</v>
      </c>
      <c r="B12" s="50" t="s">
        <v>127</v>
      </c>
      <c r="C12" s="27" t="s">
        <v>147</v>
      </c>
      <c r="D12" s="28"/>
      <c r="E12" s="45">
        <v>0</v>
      </c>
      <c r="F12" s="43">
        <f>E12*1.21</f>
        <v>0</v>
      </c>
      <c r="G12" s="32">
        <v>6</v>
      </c>
      <c r="H12" s="43">
        <f>E12*G12</f>
        <v>0</v>
      </c>
      <c r="I12" s="43">
        <f>H12*1.21</f>
        <v>0</v>
      </c>
    </row>
    <row r="13" spans="1:9" ht="48" customHeight="1" thickBot="1" x14ac:dyDescent="0.3">
      <c r="A13" s="33">
        <v>9</v>
      </c>
      <c r="B13" s="63" t="s">
        <v>84</v>
      </c>
      <c r="C13" s="34" t="s">
        <v>83</v>
      </c>
      <c r="D13" s="35"/>
      <c r="E13" s="46">
        <v>0</v>
      </c>
      <c r="F13" s="43">
        <f>E13*1.21</f>
        <v>0</v>
      </c>
      <c r="G13" s="36">
        <v>1</v>
      </c>
      <c r="H13" s="43">
        <f>E13*G13</f>
        <v>0</v>
      </c>
      <c r="I13" s="43">
        <f>H13*1.21</f>
        <v>0</v>
      </c>
    </row>
    <row r="14" spans="1:9" ht="15.75" thickBot="1" x14ac:dyDescent="0.3">
      <c r="A14" s="93" t="s">
        <v>151</v>
      </c>
      <c r="B14" s="94"/>
      <c r="C14" s="94"/>
      <c r="D14" s="94"/>
      <c r="E14" s="94"/>
      <c r="F14" s="94"/>
      <c r="G14" s="94"/>
      <c r="H14" s="94"/>
      <c r="I14" s="94"/>
    </row>
    <row r="15" spans="1:9" ht="193.9" customHeight="1" x14ac:dyDescent="0.25">
      <c r="A15" s="52">
        <v>10</v>
      </c>
      <c r="B15" s="21" t="s">
        <v>149</v>
      </c>
      <c r="C15" s="21" t="s">
        <v>148</v>
      </c>
      <c r="D15" s="22"/>
      <c r="E15" s="69">
        <v>0</v>
      </c>
      <c r="F15" s="70">
        <f>E15*1.21</f>
        <v>0</v>
      </c>
      <c r="G15" s="25">
        <v>3</v>
      </c>
      <c r="H15" s="70">
        <f>E15*G15</f>
        <v>0</v>
      </c>
      <c r="I15" s="70">
        <f>H15*1.21</f>
        <v>0</v>
      </c>
    </row>
    <row r="16" spans="1:9" ht="152.44999999999999" customHeight="1" x14ac:dyDescent="0.25">
      <c r="A16" s="31">
        <v>11</v>
      </c>
      <c r="B16" s="27" t="s">
        <v>150</v>
      </c>
      <c r="C16" s="27" t="s">
        <v>88</v>
      </c>
      <c r="D16" s="28"/>
      <c r="E16" s="45">
        <v>0</v>
      </c>
      <c r="F16" s="43">
        <f t="shared" ref="F16:F17" si="3">E16*1.21</f>
        <v>0</v>
      </c>
      <c r="G16" s="32">
        <v>3</v>
      </c>
      <c r="H16" s="43">
        <f t="shared" ref="H16:H17" si="4">E16*G16</f>
        <v>0</v>
      </c>
      <c r="I16" s="43">
        <f t="shared" ref="I16:I17" si="5">H16*1.21</f>
        <v>0</v>
      </c>
    </row>
    <row r="17" spans="1:9" ht="144.6" customHeight="1" thickBot="1" x14ac:dyDescent="0.3">
      <c r="A17" s="33">
        <v>12</v>
      </c>
      <c r="B17" s="34" t="s">
        <v>91</v>
      </c>
      <c r="C17" s="34" t="s">
        <v>152</v>
      </c>
      <c r="D17" s="35"/>
      <c r="E17" s="46">
        <v>0</v>
      </c>
      <c r="F17" s="47">
        <f t="shared" si="3"/>
        <v>0</v>
      </c>
      <c r="G17" s="36">
        <v>1</v>
      </c>
      <c r="H17" s="47">
        <f t="shared" si="4"/>
        <v>0</v>
      </c>
      <c r="I17" s="47">
        <f t="shared" si="5"/>
        <v>0</v>
      </c>
    </row>
    <row r="18" spans="1:9" ht="15.75" thickBot="1" x14ac:dyDescent="0.3">
      <c r="A18" s="93" t="s">
        <v>48</v>
      </c>
      <c r="B18" s="94"/>
      <c r="C18" s="94"/>
      <c r="D18" s="94"/>
      <c r="E18" s="94"/>
      <c r="F18" s="94"/>
      <c r="G18" s="94"/>
      <c r="H18" s="94"/>
      <c r="I18" s="94"/>
    </row>
    <row r="19" spans="1:9" ht="328.15" customHeight="1" x14ac:dyDescent="0.25">
      <c r="A19" s="31">
        <v>13</v>
      </c>
      <c r="B19" s="26" t="s">
        <v>73</v>
      </c>
      <c r="C19" s="50" t="s">
        <v>72</v>
      </c>
      <c r="D19" s="28"/>
      <c r="E19" s="29">
        <v>0</v>
      </c>
      <c r="F19" s="30">
        <f>E19*1.21</f>
        <v>0</v>
      </c>
      <c r="G19" s="32">
        <v>1</v>
      </c>
      <c r="H19" s="30">
        <f>E19*G19</f>
        <v>0</v>
      </c>
      <c r="I19" s="30">
        <f>F19*G19</f>
        <v>0</v>
      </c>
    </row>
    <row r="20" spans="1:9" ht="304.14999999999998" customHeight="1" x14ac:dyDescent="0.25">
      <c r="A20" s="96">
        <v>14</v>
      </c>
      <c r="B20" s="53" t="s">
        <v>20</v>
      </c>
      <c r="C20" s="54" t="s">
        <v>78</v>
      </c>
      <c r="D20" s="55"/>
      <c r="E20" s="99">
        <v>0</v>
      </c>
      <c r="F20" s="102">
        <f>E20*1.21</f>
        <v>0</v>
      </c>
      <c r="G20" s="105">
        <v>1</v>
      </c>
      <c r="H20" s="102">
        <f>E20*G20</f>
        <v>0</v>
      </c>
      <c r="I20" s="102">
        <f>F20*G20</f>
        <v>0</v>
      </c>
    </row>
    <row r="21" spans="1:9" ht="133.9" customHeight="1" x14ac:dyDescent="0.25">
      <c r="A21" s="97"/>
      <c r="B21" s="56" t="s">
        <v>21</v>
      </c>
      <c r="C21" s="57" t="s">
        <v>27</v>
      </c>
      <c r="D21" s="58"/>
      <c r="E21" s="100"/>
      <c r="F21" s="103"/>
      <c r="G21" s="106"/>
      <c r="H21" s="103"/>
      <c r="I21" s="103"/>
    </row>
    <row r="22" spans="1:9" ht="34.15" customHeight="1" x14ac:dyDescent="0.25">
      <c r="A22" s="97"/>
      <c r="B22" s="56" t="s">
        <v>74</v>
      </c>
      <c r="C22" s="57" t="s">
        <v>77</v>
      </c>
      <c r="D22" s="58"/>
      <c r="E22" s="100"/>
      <c r="F22" s="103"/>
      <c r="G22" s="106"/>
      <c r="H22" s="103"/>
      <c r="I22" s="103"/>
    </row>
    <row r="23" spans="1:9" ht="108" customHeight="1" thickBot="1" x14ac:dyDescent="0.3">
      <c r="A23" s="98"/>
      <c r="B23" s="59" t="s">
        <v>75</v>
      </c>
      <c r="C23" s="60" t="s">
        <v>76</v>
      </c>
      <c r="D23" s="61"/>
      <c r="E23" s="101"/>
      <c r="F23" s="104"/>
      <c r="G23" s="107"/>
      <c r="H23" s="104"/>
      <c r="I23" s="104"/>
    </row>
    <row r="24" spans="1:9" ht="15.75" thickBot="1" x14ac:dyDescent="0.3">
      <c r="A24" s="85" t="s">
        <v>22</v>
      </c>
      <c r="B24" s="86"/>
      <c r="C24" s="86"/>
      <c r="D24" s="86"/>
      <c r="E24" s="86"/>
      <c r="F24" s="86"/>
      <c r="G24" s="86"/>
      <c r="H24" s="42">
        <f>SUM(H19:H23,H15:H17,H5:H13)</f>
        <v>0</v>
      </c>
      <c r="I24" s="42">
        <f>SUM(I19:I23,I15:I17,I5:I13)</f>
        <v>0</v>
      </c>
    </row>
  </sheetData>
  <mergeCells count="12">
    <mergeCell ref="A1:I1"/>
    <mergeCell ref="A2:I2"/>
    <mergeCell ref="A4:I4"/>
    <mergeCell ref="A24:G24"/>
    <mergeCell ref="A14:I14"/>
    <mergeCell ref="A18:I18"/>
    <mergeCell ref="A20:A23"/>
    <mergeCell ref="E20:E23"/>
    <mergeCell ref="F20:F23"/>
    <mergeCell ref="G20:G23"/>
    <mergeCell ref="H20:H23"/>
    <mergeCell ref="I20:I23"/>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
  <sheetViews>
    <sheetView showGridLines="0" view="pageBreakPreview" zoomScaleNormal="100" zoomScaleSheetLayoutView="100" workbookViewId="0">
      <selection activeCell="M7" sqref="M7"/>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42</v>
      </c>
      <c r="B1" s="88"/>
      <c r="C1" s="88"/>
      <c r="D1" s="88"/>
      <c r="E1" s="88"/>
      <c r="F1" s="88"/>
      <c r="G1" s="88"/>
      <c r="H1" s="88"/>
      <c r="I1" s="89"/>
    </row>
    <row r="2" spans="1:9" s="2" customFormat="1" ht="21" customHeight="1" thickBot="1" x14ac:dyDescent="0.3">
      <c r="A2" s="90" t="s">
        <v>184</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46</v>
      </c>
      <c r="B4" s="94"/>
      <c r="C4" s="94"/>
      <c r="D4" s="94"/>
      <c r="E4" s="94"/>
      <c r="F4" s="94"/>
      <c r="G4" s="94"/>
      <c r="H4" s="94"/>
      <c r="I4" s="95"/>
    </row>
    <row r="5" spans="1:9" ht="119.45" customHeight="1" x14ac:dyDescent="0.25">
      <c r="A5" s="52">
        <v>1</v>
      </c>
      <c r="B5" s="20" t="s">
        <v>154</v>
      </c>
      <c r="C5" s="21" t="s">
        <v>153</v>
      </c>
      <c r="D5" s="22"/>
      <c r="E5" s="23">
        <v>0</v>
      </c>
      <c r="F5" s="24">
        <f>E5*1.21</f>
        <v>0</v>
      </c>
      <c r="G5" s="25">
        <v>1</v>
      </c>
      <c r="H5" s="24">
        <f>G5*E5</f>
        <v>0</v>
      </c>
      <c r="I5" s="71">
        <f>G5*F5</f>
        <v>0</v>
      </c>
    </row>
    <row r="6" spans="1:9" ht="147.6" customHeight="1" x14ac:dyDescent="0.25">
      <c r="A6" s="31">
        <v>2</v>
      </c>
      <c r="B6" s="26" t="s">
        <v>55</v>
      </c>
      <c r="C6" s="27" t="s">
        <v>54</v>
      </c>
      <c r="D6" s="28"/>
      <c r="E6" s="29">
        <v>0</v>
      </c>
      <c r="F6" s="30">
        <f>E6*1.21</f>
        <v>0</v>
      </c>
      <c r="G6" s="32">
        <v>1</v>
      </c>
      <c r="H6" s="30">
        <f>G6*E6</f>
        <v>0</v>
      </c>
      <c r="I6" s="72">
        <f>G6*F6</f>
        <v>0</v>
      </c>
    </row>
    <row r="7" spans="1:9" ht="231" customHeight="1" x14ac:dyDescent="0.25">
      <c r="A7" s="31">
        <v>3</v>
      </c>
      <c r="B7" s="26" t="s">
        <v>143</v>
      </c>
      <c r="C7" s="27" t="s">
        <v>81</v>
      </c>
      <c r="D7" s="28"/>
      <c r="E7" s="29">
        <v>0</v>
      </c>
      <c r="F7" s="30">
        <f t="shared" ref="F7:F9" si="0">E7*1.21</f>
        <v>0</v>
      </c>
      <c r="G7" s="32">
        <v>1</v>
      </c>
      <c r="H7" s="30">
        <f t="shared" ref="H7:H9" si="1">G7*E7</f>
        <v>0</v>
      </c>
      <c r="I7" s="72">
        <f t="shared" ref="I7:I9" si="2">G7*F7</f>
        <v>0</v>
      </c>
    </row>
    <row r="8" spans="1:9" ht="147" customHeight="1" x14ac:dyDescent="0.25">
      <c r="A8" s="31">
        <v>4</v>
      </c>
      <c r="B8" s="51" t="s">
        <v>156</v>
      </c>
      <c r="C8" s="50" t="s">
        <v>155</v>
      </c>
      <c r="D8" s="28"/>
      <c r="E8" s="29">
        <v>0</v>
      </c>
      <c r="F8" s="30">
        <f t="shared" si="0"/>
        <v>0</v>
      </c>
      <c r="G8" s="32">
        <v>1</v>
      </c>
      <c r="H8" s="30">
        <f t="shared" si="1"/>
        <v>0</v>
      </c>
      <c r="I8" s="72">
        <f t="shared" si="2"/>
        <v>0</v>
      </c>
    </row>
    <row r="9" spans="1:9" ht="47.45" customHeight="1" thickBot="1" x14ac:dyDescent="0.3">
      <c r="A9" s="31">
        <v>5</v>
      </c>
      <c r="B9" s="51" t="s">
        <v>84</v>
      </c>
      <c r="C9" s="27" t="s">
        <v>83</v>
      </c>
      <c r="D9" s="28"/>
      <c r="E9" s="29">
        <v>0</v>
      </c>
      <c r="F9" s="30">
        <f t="shared" si="0"/>
        <v>0</v>
      </c>
      <c r="G9" s="32">
        <v>1</v>
      </c>
      <c r="H9" s="30">
        <f t="shared" si="1"/>
        <v>0</v>
      </c>
      <c r="I9" s="72">
        <f t="shared" si="2"/>
        <v>0</v>
      </c>
    </row>
    <row r="10" spans="1:9" ht="15.75" thickBot="1" x14ac:dyDescent="0.3">
      <c r="A10" s="93" t="s">
        <v>158</v>
      </c>
      <c r="B10" s="94"/>
      <c r="C10" s="94"/>
      <c r="D10" s="94"/>
      <c r="E10" s="94"/>
      <c r="F10" s="94"/>
      <c r="G10" s="94"/>
      <c r="H10" s="94"/>
      <c r="I10" s="95"/>
    </row>
    <row r="11" spans="1:9" ht="325.14999999999998" customHeight="1" thickBot="1" x14ac:dyDescent="0.3">
      <c r="A11" s="31">
        <v>6</v>
      </c>
      <c r="B11" s="50" t="s">
        <v>157</v>
      </c>
      <c r="C11" s="50" t="s">
        <v>72</v>
      </c>
      <c r="D11" s="28"/>
      <c r="E11" s="45">
        <v>0</v>
      </c>
      <c r="F11" s="43">
        <f>E11*1.21</f>
        <v>0</v>
      </c>
      <c r="G11" s="32">
        <v>1</v>
      </c>
      <c r="H11" s="43">
        <f>E11*G11</f>
        <v>0</v>
      </c>
      <c r="I11" s="73">
        <f>H11*1.21</f>
        <v>0</v>
      </c>
    </row>
    <row r="12" spans="1:9" ht="15.75" thickBot="1" x14ac:dyDescent="0.3">
      <c r="A12" s="85" t="s">
        <v>22</v>
      </c>
      <c r="B12" s="86"/>
      <c r="C12" s="86"/>
      <c r="D12" s="86"/>
      <c r="E12" s="86"/>
      <c r="F12" s="86"/>
      <c r="G12" s="86"/>
      <c r="H12" s="42">
        <f>SUM(H11,H5:H9)</f>
        <v>0</v>
      </c>
      <c r="I12" s="75">
        <f>SUM(I11,I5:I9)</f>
        <v>0</v>
      </c>
    </row>
  </sheetData>
  <mergeCells count="5">
    <mergeCell ref="A1:I1"/>
    <mergeCell ref="A2:I2"/>
    <mergeCell ref="A4:I4"/>
    <mergeCell ref="A12:G12"/>
    <mergeCell ref="A10:I10"/>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showGridLines="0" view="pageBreakPreview" zoomScaleNormal="100" zoomScaleSheetLayoutView="100" workbookViewId="0">
      <selection activeCell="D22" sqref="D22"/>
    </sheetView>
  </sheetViews>
  <sheetFormatPr defaultColWidth="9.140625" defaultRowHeight="15" x14ac:dyDescent="0.25"/>
  <cols>
    <col min="1" max="1" width="4" style="4" customWidth="1"/>
    <col min="2" max="2" width="13.28515625" style="4" customWidth="1"/>
    <col min="3" max="4" width="32.42578125" style="4" customWidth="1"/>
    <col min="5" max="6" width="10.85546875" style="1" customWidth="1"/>
    <col min="7" max="7" width="11.140625" style="4" customWidth="1"/>
    <col min="8" max="9" width="16.140625" style="4" customWidth="1"/>
    <col min="10" max="10" width="10.28515625" style="4" bestFit="1" customWidth="1"/>
    <col min="11" max="12" width="9.140625" style="4"/>
    <col min="13" max="13" width="10.28515625" style="4" bestFit="1" customWidth="1"/>
    <col min="14" max="16384" width="9.140625" style="4"/>
  </cols>
  <sheetData>
    <row r="1" spans="1:9" s="2" customFormat="1" ht="21" customHeight="1" thickBot="1" x14ac:dyDescent="0.3">
      <c r="A1" s="87" t="s">
        <v>44</v>
      </c>
      <c r="B1" s="88"/>
      <c r="C1" s="88"/>
      <c r="D1" s="88"/>
      <c r="E1" s="88"/>
      <c r="F1" s="88"/>
      <c r="G1" s="88"/>
      <c r="H1" s="88"/>
      <c r="I1" s="89"/>
    </row>
    <row r="2" spans="1:9" s="2" customFormat="1" ht="21" customHeight="1" thickBot="1" x14ac:dyDescent="0.3">
      <c r="A2" s="90" t="s">
        <v>181</v>
      </c>
      <c r="B2" s="91"/>
      <c r="C2" s="91"/>
      <c r="D2" s="91"/>
      <c r="E2" s="91"/>
      <c r="F2" s="91"/>
      <c r="G2" s="91"/>
      <c r="H2" s="91"/>
      <c r="I2" s="92"/>
    </row>
    <row r="3" spans="1:9" ht="51.75" customHeight="1" thickBot="1" x14ac:dyDescent="0.3">
      <c r="A3" s="16" t="s">
        <v>0</v>
      </c>
      <c r="B3" s="17" t="s">
        <v>1</v>
      </c>
      <c r="C3" s="17" t="s">
        <v>2</v>
      </c>
      <c r="D3" s="18" t="s">
        <v>7</v>
      </c>
      <c r="E3" s="18" t="s">
        <v>3</v>
      </c>
      <c r="F3" s="18" t="s">
        <v>8</v>
      </c>
      <c r="G3" s="18" t="s">
        <v>4</v>
      </c>
      <c r="H3" s="18" t="s">
        <v>5</v>
      </c>
      <c r="I3" s="19" t="s">
        <v>6</v>
      </c>
    </row>
    <row r="4" spans="1:9" ht="15.75" thickBot="1" x14ac:dyDescent="0.3">
      <c r="A4" s="93" t="s">
        <v>19</v>
      </c>
      <c r="B4" s="94"/>
      <c r="C4" s="94"/>
      <c r="D4" s="94"/>
      <c r="E4" s="94"/>
      <c r="F4" s="94"/>
      <c r="G4" s="94"/>
      <c r="H4" s="94"/>
      <c r="I4" s="95"/>
    </row>
    <row r="5" spans="1:9" ht="26.45" customHeight="1" x14ac:dyDescent="0.25">
      <c r="A5" s="52">
        <v>1</v>
      </c>
      <c r="B5" s="49" t="s">
        <v>175</v>
      </c>
      <c r="C5" s="21" t="s">
        <v>187</v>
      </c>
      <c r="D5" s="22"/>
      <c r="E5" s="23">
        <v>0</v>
      </c>
      <c r="F5" s="24">
        <f>E5*1.21</f>
        <v>0</v>
      </c>
      <c r="G5" s="25">
        <v>5</v>
      </c>
      <c r="H5" s="24">
        <f>G5*E5</f>
        <v>0</v>
      </c>
      <c r="I5" s="71">
        <f>G5*F5</f>
        <v>0</v>
      </c>
    </row>
    <row r="6" spans="1:9" ht="79.900000000000006" customHeight="1" x14ac:dyDescent="0.25">
      <c r="A6" s="31">
        <v>2</v>
      </c>
      <c r="B6" s="51" t="s">
        <v>176</v>
      </c>
      <c r="C6" s="27" t="s">
        <v>188</v>
      </c>
      <c r="D6" s="28"/>
      <c r="E6" s="29">
        <v>0</v>
      </c>
      <c r="F6" s="30">
        <f>E6*1.21</f>
        <v>0</v>
      </c>
      <c r="G6" s="32">
        <v>1</v>
      </c>
      <c r="H6" s="30">
        <f>G6*E6</f>
        <v>0</v>
      </c>
      <c r="I6" s="72">
        <f>G6*F6</f>
        <v>0</v>
      </c>
    </row>
    <row r="7" spans="1:9" ht="67.900000000000006" customHeight="1" x14ac:dyDescent="0.25">
      <c r="A7" s="31">
        <v>3</v>
      </c>
      <c r="B7" s="51" t="s">
        <v>177</v>
      </c>
      <c r="C7" s="27" t="s">
        <v>189</v>
      </c>
      <c r="D7" s="28"/>
      <c r="E7" s="29">
        <v>0</v>
      </c>
      <c r="F7" s="30">
        <f t="shared" ref="F7:F10" si="0">E7*1.21</f>
        <v>0</v>
      </c>
      <c r="G7" s="32">
        <v>1</v>
      </c>
      <c r="H7" s="30">
        <f t="shared" ref="H7:H10" si="1">G7*E7</f>
        <v>0</v>
      </c>
      <c r="I7" s="72">
        <f t="shared" ref="I7:I10" si="2">G7*F7</f>
        <v>0</v>
      </c>
    </row>
    <row r="8" spans="1:9" ht="25.15" customHeight="1" x14ac:dyDescent="0.25">
      <c r="A8" s="31">
        <v>4</v>
      </c>
      <c r="B8" s="51" t="s">
        <v>178</v>
      </c>
      <c r="C8" s="27" t="s">
        <v>190</v>
      </c>
      <c r="D8" s="28"/>
      <c r="E8" s="29">
        <v>0</v>
      </c>
      <c r="F8" s="30">
        <f t="shared" si="0"/>
        <v>0</v>
      </c>
      <c r="G8" s="32">
        <v>10</v>
      </c>
      <c r="H8" s="30">
        <f t="shared" si="1"/>
        <v>0</v>
      </c>
      <c r="I8" s="72">
        <f t="shared" si="2"/>
        <v>0</v>
      </c>
    </row>
    <row r="9" spans="1:9" x14ac:dyDescent="0.25">
      <c r="A9" s="31">
        <v>5</v>
      </c>
      <c r="B9" s="51" t="s">
        <v>179</v>
      </c>
      <c r="C9" s="27" t="s">
        <v>191</v>
      </c>
      <c r="D9" s="28"/>
      <c r="E9" s="29">
        <v>0</v>
      </c>
      <c r="F9" s="30">
        <f t="shared" si="0"/>
        <v>0</v>
      </c>
      <c r="G9" s="32">
        <v>1</v>
      </c>
      <c r="H9" s="30">
        <f t="shared" si="1"/>
        <v>0</v>
      </c>
      <c r="I9" s="72">
        <f t="shared" si="2"/>
        <v>0</v>
      </c>
    </row>
    <row r="10" spans="1:9" ht="23.25" thickBot="1" x14ac:dyDescent="0.3">
      <c r="A10" s="31">
        <v>6</v>
      </c>
      <c r="B10" s="26" t="s">
        <v>180</v>
      </c>
      <c r="C10" s="27" t="s">
        <v>192</v>
      </c>
      <c r="D10" s="28"/>
      <c r="E10" s="29">
        <v>0</v>
      </c>
      <c r="F10" s="30">
        <f t="shared" si="0"/>
        <v>0</v>
      </c>
      <c r="G10" s="32">
        <v>1</v>
      </c>
      <c r="H10" s="30">
        <f t="shared" si="1"/>
        <v>0</v>
      </c>
      <c r="I10" s="72">
        <f t="shared" si="2"/>
        <v>0</v>
      </c>
    </row>
    <row r="11" spans="1:9" ht="15.75" thickBot="1" x14ac:dyDescent="0.3">
      <c r="A11" s="85" t="s">
        <v>22</v>
      </c>
      <c r="B11" s="86"/>
      <c r="C11" s="86"/>
      <c r="D11" s="86"/>
      <c r="E11" s="86"/>
      <c r="F11" s="86"/>
      <c r="G11" s="86"/>
      <c r="H11" s="42">
        <f>SUM(H5:H10)</f>
        <v>0</v>
      </c>
      <c r="I11" s="75">
        <f>SUM(I5:I10)</f>
        <v>0</v>
      </c>
    </row>
  </sheetData>
  <mergeCells count="4">
    <mergeCell ref="A1:I1"/>
    <mergeCell ref="A2:I2"/>
    <mergeCell ref="A4:I4"/>
    <mergeCell ref="A11:G11"/>
  </mergeCells>
  <pageMargins left="0.70866141732283472" right="0.70866141732283472" top="0.78740157480314965" bottom="0.78740157480314965" header="0.31496062992125984" footer="0.31496062992125984"/>
  <pageSetup paperSize="8" scale="83"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Úvodní list</vt:lpstr>
      <vt:lpstr>Učebna chemie a fyziky</vt:lpstr>
      <vt:lpstr>Cvičná kuchyň</vt:lpstr>
      <vt:lpstr>Počítačová učebna</vt:lpstr>
      <vt:lpstr>Učebna dílen</vt:lpstr>
      <vt:lpstr>Učebna matematiky a zeměpisu</vt:lpstr>
      <vt:lpstr>Jazyková učebna</vt:lpstr>
      <vt:lpstr>Odborné psychologické centrum</vt:lpstr>
      <vt:lpstr>Venkovní učebna</vt:lpstr>
      <vt:lpstr>'Cvičná kuchyň'!Oblast_tisku</vt:lpstr>
      <vt:lpstr>'Jazyková učebna'!Oblast_tisku</vt:lpstr>
      <vt:lpstr>'Odborné psychologické centrum'!Oblast_tisku</vt:lpstr>
      <vt:lpstr>'Počítačová učebna'!Oblast_tisku</vt:lpstr>
      <vt:lpstr>'Učebna dílen'!Oblast_tisku</vt:lpstr>
      <vt:lpstr>'Učebna chemie a fyziky'!Oblast_tisku</vt:lpstr>
      <vt:lpstr>'Úvodní list'!Oblast_tisku</vt:lpstr>
      <vt:lpstr>'Venkovní učebna'!Oblast_tisku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reditel</dc:creator>
  <cp:lastModifiedBy>starosta</cp:lastModifiedBy>
  <cp:lastPrinted>2018-12-13T07:04:41Z</cp:lastPrinted>
  <dcterms:created xsi:type="dcterms:W3CDTF">2016-10-06T14:54:13Z</dcterms:created>
  <dcterms:modified xsi:type="dcterms:W3CDTF">2020-07-27T07:19:57Z</dcterms:modified>
</cp:coreProperties>
</file>